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24000" windowHeight="9732" firstSheet="1" activeTab="6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" sheetId="9" r:id="rId6"/>
    <sheet name="F5" sheetId="10" r:id="rId7"/>
    <sheet name="F6a" sheetId="1" r:id="rId8"/>
    <sheet name="F6b" sheetId="2" r:id="rId9"/>
    <sheet name="F6c" sheetId="3" r:id="rId10"/>
    <sheet name="F6d" sheetId="4" r:id="rId11"/>
  </sheets>
  <definedNames>
    <definedName name="_xlnm._FilterDatabase" localSheetId="7" hidden="1">F6a!$B$3:$H$79</definedName>
    <definedName name="_xlnm._FilterDatabase" localSheetId="8" hidden="1">F6b!$A$3:$G$13</definedName>
    <definedName name="_xlnm._FilterDatabase" localSheetId="9" hidden="1">F6c!$B$3:$H$47</definedName>
    <definedName name="_xlnm._FilterDatabase" localSheetId="10" hidden="1">F6d!$A$3:$G$27</definedName>
    <definedName name="_xlnm.Print_Area" localSheetId="2">'F1'!$A$1:$F$88</definedName>
    <definedName name="_xlnm.Print_Area" localSheetId="5">'F4'!$A$1:$E$79</definedName>
    <definedName name="_xlnm.Print_Area" localSheetId="6">'F5'!$A$1:$G$79</definedName>
    <definedName name="_xlnm.Print_Area" localSheetId="7">F6a!$A$1:$H$88</definedName>
    <definedName name="_xlnm.Print_Area" localSheetId="8">F6b!$A$1:$H$62</definedName>
    <definedName name="_xlnm.Print_Area" localSheetId="9">F6c!$A$1:$H$53</definedName>
    <definedName name="_xlnm.Print_Area" localSheetId="10">F6d!$A$1:$G$40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H40" i="3" s="1"/>
  <c r="E39" i="3"/>
  <c r="H39" i="3" s="1"/>
  <c r="E38" i="3"/>
  <c r="H38" i="3" s="1"/>
  <c r="E37" i="3"/>
  <c r="E36" i="3" s="1"/>
  <c r="G36" i="3"/>
  <c r="F36" i="3"/>
  <c r="F42" i="3" s="1"/>
  <c r="D36" i="3"/>
  <c r="C36" i="3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8" i="3"/>
  <c r="H28" i="3" s="1"/>
  <c r="E27" i="3"/>
  <c r="H27" i="3" s="1"/>
  <c r="E26" i="3"/>
  <c r="G25" i="3"/>
  <c r="F25" i="3"/>
  <c r="D25" i="3"/>
  <c r="C25" i="3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H17" i="3" s="1"/>
  <c r="G16" i="3"/>
  <c r="F16" i="3"/>
  <c r="D16" i="3"/>
  <c r="C16" i="3"/>
  <c r="E14" i="3"/>
  <c r="H14" i="3" s="1"/>
  <c r="E13" i="3"/>
  <c r="H13" i="3" s="1"/>
  <c r="E12" i="3"/>
  <c r="H12" i="3" s="1"/>
  <c r="E11" i="3"/>
  <c r="H11" i="3" s="1"/>
  <c r="E10" i="3"/>
  <c r="H10" i="3" s="1"/>
  <c r="E9" i="3"/>
  <c r="H9" i="3" s="1"/>
  <c r="E8" i="3"/>
  <c r="H8" i="3" s="1"/>
  <c r="E7" i="3"/>
  <c r="G6" i="3"/>
  <c r="F6" i="3"/>
  <c r="D6" i="3"/>
  <c r="C6" i="3"/>
  <c r="G52" i="2"/>
  <c r="F52" i="2"/>
  <c r="D52" i="2"/>
  <c r="C52" i="2"/>
  <c r="E50" i="2"/>
  <c r="H50" i="2" s="1"/>
  <c r="E48" i="2"/>
  <c r="H48" i="2" s="1"/>
  <c r="E46" i="2"/>
  <c r="H46" i="2" s="1"/>
  <c r="E44" i="2"/>
  <c r="H44" i="2" s="1"/>
  <c r="E42" i="2"/>
  <c r="H42" i="2" s="1"/>
  <c r="E40" i="2"/>
  <c r="H40" i="2" s="1"/>
  <c r="E38" i="2"/>
  <c r="H38" i="2" s="1"/>
  <c r="G30" i="2"/>
  <c r="F30" i="2"/>
  <c r="D30" i="2"/>
  <c r="C30" i="2"/>
  <c r="E28" i="2"/>
  <c r="H28" i="2" s="1"/>
  <c r="E27" i="2"/>
  <c r="H27" i="2" s="1"/>
  <c r="E26" i="2"/>
  <c r="H26" i="2" s="1"/>
  <c r="E25" i="2"/>
  <c r="H25" i="2" s="1"/>
  <c r="G16" i="2"/>
  <c r="F16" i="2"/>
  <c r="D16" i="2"/>
  <c r="C16" i="2"/>
  <c r="E13" i="2"/>
  <c r="H13" i="2" s="1"/>
  <c r="E12" i="2"/>
  <c r="H12" i="2" s="1"/>
  <c r="E11" i="2"/>
  <c r="H11" i="2" s="1"/>
  <c r="E10" i="2"/>
  <c r="H10" i="2" s="1"/>
  <c r="E9" i="2"/>
  <c r="H9" i="2" s="1"/>
  <c r="E8" i="2"/>
  <c r="H8" i="2" s="1"/>
  <c r="E7" i="2"/>
  <c r="E16" i="2" s="1"/>
  <c r="E76" i="1"/>
  <c r="H76" i="1" s="1"/>
  <c r="E75" i="1"/>
  <c r="H75" i="1" s="1"/>
  <c r="H74" i="1"/>
  <c r="E74" i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8" i="1"/>
  <c r="H68" i="1" s="1"/>
  <c r="E67" i="1"/>
  <c r="H67" i="1" s="1"/>
  <c r="H66" i="1"/>
  <c r="E66" i="1"/>
  <c r="G65" i="1"/>
  <c r="F65" i="1"/>
  <c r="D65" i="1"/>
  <c r="C65" i="1"/>
  <c r="E65" i="1" s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E56" i="1"/>
  <c r="H56" i="1" s="1"/>
  <c r="E55" i="1"/>
  <c r="H55" i="1" s="1"/>
  <c r="H54" i="1"/>
  <c r="E54" i="1"/>
  <c r="G53" i="1"/>
  <c r="F53" i="1"/>
  <c r="D53" i="1"/>
  <c r="C53" i="1"/>
  <c r="E52" i="1"/>
  <c r="H52" i="1" s="1"/>
  <c r="E51" i="1"/>
  <c r="H51" i="1" s="1"/>
  <c r="H50" i="1"/>
  <c r="E50" i="1"/>
  <c r="E49" i="1"/>
  <c r="H49" i="1" s="1"/>
  <c r="E48" i="1"/>
  <c r="H48" i="1" s="1"/>
  <c r="E47" i="1"/>
  <c r="H47" i="1" s="1"/>
  <c r="E46" i="1"/>
  <c r="H46" i="1" s="1"/>
  <c r="E45" i="1"/>
  <c r="H45" i="1" s="1"/>
  <c r="H44" i="1"/>
  <c r="E44" i="1"/>
  <c r="G43" i="1"/>
  <c r="F43" i="1"/>
  <c r="D43" i="1"/>
  <c r="C43" i="1"/>
  <c r="E43" i="1" s="1"/>
  <c r="H43" i="1" s="1"/>
  <c r="H42" i="1"/>
  <c r="E42" i="1"/>
  <c r="E41" i="1"/>
  <c r="H41" i="1" s="1"/>
  <c r="E40" i="1"/>
  <c r="H40" i="1" s="1"/>
  <c r="E39" i="1"/>
  <c r="H39" i="1" s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H32" i="1"/>
  <c r="E32" i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H18" i="1"/>
  <c r="E18" i="1"/>
  <c r="E17" i="1"/>
  <c r="H17" i="1" s="1"/>
  <c r="E16" i="1"/>
  <c r="H16" i="1" s="1"/>
  <c r="E15" i="1"/>
  <c r="H15" i="1" s="1"/>
  <c r="H14" i="1"/>
  <c r="E14" i="1"/>
  <c r="G13" i="1"/>
  <c r="F13" i="1"/>
  <c r="D13" i="1"/>
  <c r="C13" i="1"/>
  <c r="E12" i="1"/>
  <c r="H12" i="1" s="1"/>
  <c r="E11" i="1"/>
  <c r="H11" i="1" s="1"/>
  <c r="H10" i="1"/>
  <c r="E10" i="1"/>
  <c r="E9" i="1"/>
  <c r="H9" i="1" s="1"/>
  <c r="H8" i="1"/>
  <c r="E8" i="1"/>
  <c r="E7" i="1"/>
  <c r="H7" i="1" s="1"/>
  <c r="E6" i="1"/>
  <c r="H6" i="1" s="1"/>
  <c r="G5" i="1"/>
  <c r="F5" i="1"/>
  <c r="D5" i="1"/>
  <c r="C5" i="1"/>
  <c r="E5" i="1" s="1"/>
  <c r="E6" i="3" l="1"/>
  <c r="C42" i="3"/>
  <c r="D42" i="3"/>
  <c r="G42" i="3"/>
  <c r="E25" i="3"/>
  <c r="E23" i="1"/>
  <c r="H23" i="1" s="1"/>
  <c r="F77" i="1"/>
  <c r="G77" i="1"/>
  <c r="E33" i="1"/>
  <c r="H33" i="1" s="1"/>
  <c r="E13" i="1"/>
  <c r="H13" i="1" s="1"/>
  <c r="E53" i="1"/>
  <c r="H53" i="1" s="1"/>
  <c r="H65" i="1"/>
  <c r="D77" i="1"/>
  <c r="H57" i="1"/>
  <c r="E69" i="1"/>
  <c r="H69" i="1" s="1"/>
  <c r="H16" i="3"/>
  <c r="E16" i="3"/>
  <c r="H26" i="3"/>
  <c r="H25" i="3" s="1"/>
  <c r="H37" i="3"/>
  <c r="H36" i="3" s="1"/>
  <c r="H7" i="3"/>
  <c r="H6" i="3" s="1"/>
  <c r="H52" i="2"/>
  <c r="H30" i="2"/>
  <c r="H7" i="2"/>
  <c r="H16" i="2" s="1"/>
  <c r="E30" i="2"/>
  <c r="E52" i="2"/>
  <c r="H5" i="1"/>
  <c r="H77" i="1" s="1"/>
  <c r="C77" i="1"/>
  <c r="E42" i="3" l="1"/>
  <c r="E77" i="1"/>
  <c r="H42" i="3"/>
  <c r="F70" i="10" l="1"/>
  <c r="E70" i="10"/>
  <c r="C70" i="10"/>
  <c r="B70" i="10"/>
  <c r="G69" i="10"/>
  <c r="D69" i="10"/>
  <c r="D70" i="10" s="1"/>
  <c r="G68" i="10"/>
  <c r="G70" i="10" s="1"/>
  <c r="D68" i="10"/>
  <c r="G63" i="10"/>
  <c r="D63" i="10"/>
  <c r="G62" i="10"/>
  <c r="F62" i="10"/>
  <c r="E62" i="10"/>
  <c r="D62" i="10"/>
  <c r="C62" i="10"/>
  <c r="B62" i="10"/>
  <c r="G59" i="10"/>
  <c r="D59" i="10"/>
  <c r="G58" i="10"/>
  <c r="D58" i="10"/>
  <c r="G57" i="10"/>
  <c r="D57" i="10"/>
  <c r="G56" i="10"/>
  <c r="D56" i="10"/>
  <c r="D55" i="10" s="1"/>
  <c r="G55" i="10"/>
  <c r="F55" i="10"/>
  <c r="E55" i="10"/>
  <c r="C55" i="10"/>
  <c r="B55" i="10"/>
  <c r="G54" i="10"/>
  <c r="D54" i="10"/>
  <c r="G53" i="10"/>
  <c r="D53" i="10"/>
  <c r="G52" i="10"/>
  <c r="D52" i="10"/>
  <c r="G51" i="10"/>
  <c r="G50" i="10" s="1"/>
  <c r="D51" i="10"/>
  <c r="F50" i="10"/>
  <c r="E50" i="10"/>
  <c r="D50" i="10"/>
  <c r="C50" i="10"/>
  <c r="B50" i="10"/>
  <c r="G49" i="10"/>
  <c r="D49" i="10"/>
  <c r="G48" i="10"/>
  <c r="D48" i="10"/>
  <c r="G47" i="10"/>
  <c r="D47" i="10"/>
  <c r="G46" i="10"/>
  <c r="D46" i="10"/>
  <c r="G45" i="10"/>
  <c r="D45" i="10"/>
  <c r="G44" i="10"/>
  <c r="D44" i="10"/>
  <c r="G43" i="10"/>
  <c r="G41" i="10" s="1"/>
  <c r="G60" i="10" s="1"/>
  <c r="D43" i="10"/>
  <c r="D41" i="10" s="1"/>
  <c r="D60" i="10" s="1"/>
  <c r="G42" i="10"/>
  <c r="D42" i="10"/>
  <c r="F41" i="10"/>
  <c r="F60" i="10" s="1"/>
  <c r="E41" i="10"/>
  <c r="E60" i="10" s="1"/>
  <c r="C41" i="10"/>
  <c r="C60" i="10" s="1"/>
  <c r="B41" i="10"/>
  <c r="B60" i="10" s="1"/>
  <c r="G36" i="10"/>
  <c r="G34" i="10" s="1"/>
  <c r="D36" i="10"/>
  <c r="G35" i="10"/>
  <c r="D35" i="10"/>
  <c r="F34" i="10"/>
  <c r="E34" i="10"/>
  <c r="D34" i="10"/>
  <c r="C34" i="10"/>
  <c r="B34" i="10"/>
  <c r="G33" i="10"/>
  <c r="D33" i="10"/>
  <c r="G32" i="10"/>
  <c r="F32" i="10"/>
  <c r="E32" i="10"/>
  <c r="D32" i="10"/>
  <c r="C32" i="10"/>
  <c r="B32" i="10"/>
  <c r="G31" i="10"/>
  <c r="D31" i="10"/>
  <c r="G30" i="10"/>
  <c r="D30" i="10"/>
  <c r="G29" i="10"/>
  <c r="D29" i="10"/>
  <c r="G28" i="10"/>
  <c r="D28" i="10"/>
  <c r="G27" i="10"/>
  <c r="D27" i="10"/>
  <c r="G26" i="10"/>
  <c r="G25" i="10" s="1"/>
  <c r="D26" i="10"/>
  <c r="D25" i="10" s="1"/>
  <c r="D37" i="10" s="1"/>
  <c r="F25" i="10"/>
  <c r="F37" i="10" s="1"/>
  <c r="E25" i="10"/>
  <c r="E37" i="10" s="1"/>
  <c r="E65" i="10" s="1"/>
  <c r="C25" i="10"/>
  <c r="C37" i="10" s="1"/>
  <c r="C65" i="10" s="1"/>
  <c r="B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D13" i="10" s="1"/>
  <c r="G14" i="10"/>
  <c r="G13" i="10" s="1"/>
  <c r="D14" i="10"/>
  <c r="F13" i="10"/>
  <c r="E13" i="10"/>
  <c r="C13" i="10"/>
  <c r="B13" i="10"/>
  <c r="B37" i="10" s="1"/>
  <c r="G12" i="10"/>
  <c r="D12" i="10"/>
  <c r="G11" i="10"/>
  <c r="D11" i="10"/>
  <c r="G10" i="10"/>
  <c r="D10" i="10"/>
  <c r="G9" i="10"/>
  <c r="D9" i="10"/>
  <c r="G8" i="10"/>
  <c r="D8" i="10"/>
  <c r="G7" i="10"/>
  <c r="D7" i="10"/>
  <c r="G6" i="10"/>
  <c r="D6" i="10"/>
  <c r="G38" i="10" l="1"/>
  <c r="F65" i="10"/>
  <c r="G37" i="10"/>
  <c r="G65" i="10" s="1"/>
  <c r="D65" i="10"/>
  <c r="B65" i="10"/>
  <c r="C68" i="9" l="1"/>
  <c r="C69" i="9" s="1"/>
  <c r="E60" i="9"/>
  <c r="E68" i="9" s="1"/>
  <c r="E69" i="9" s="1"/>
  <c r="D60" i="9"/>
  <c r="D68" i="9" s="1"/>
  <c r="D69" i="9" s="1"/>
  <c r="C60" i="9"/>
  <c r="D54" i="9"/>
  <c r="D55" i="9" s="1"/>
  <c r="C54" i="9"/>
  <c r="C55" i="9" s="1"/>
  <c r="E46" i="9"/>
  <c r="E54" i="9" s="1"/>
  <c r="E55" i="9" s="1"/>
  <c r="D46" i="9"/>
  <c r="C46" i="9"/>
  <c r="E37" i="9"/>
  <c r="D37" i="9"/>
  <c r="C37" i="9"/>
  <c r="C41" i="9" s="1"/>
  <c r="E34" i="9"/>
  <c r="E41" i="9" s="1"/>
  <c r="D34" i="9"/>
  <c r="D41" i="9" s="1"/>
  <c r="C34" i="9"/>
  <c r="E26" i="9"/>
  <c r="D26" i="9"/>
  <c r="C26" i="9"/>
  <c r="E20" i="9"/>
  <c r="E16" i="9"/>
  <c r="D16" i="9"/>
  <c r="E12" i="9"/>
  <c r="D12" i="9"/>
  <c r="C12" i="9"/>
  <c r="E7" i="9"/>
  <c r="D7" i="9"/>
  <c r="D20" i="9" s="1"/>
  <c r="C7" i="9"/>
  <c r="C20" i="9" s="1"/>
  <c r="E21" i="9" l="1"/>
  <c r="E22" i="9" s="1"/>
  <c r="E30" i="9" s="1"/>
  <c r="C21" i="9"/>
  <c r="C22" i="9" s="1"/>
  <c r="C30" i="9" s="1"/>
  <c r="D21" i="9"/>
  <c r="D22" i="9" s="1"/>
  <c r="D30" i="9" s="1"/>
  <c r="F72" i="6" l="1"/>
  <c r="E72" i="6"/>
  <c r="F65" i="6"/>
  <c r="F76" i="6" s="1"/>
  <c r="E65" i="6"/>
  <c r="E76" i="6" s="1"/>
  <c r="F60" i="6"/>
  <c r="E60" i="6"/>
  <c r="C57" i="6"/>
  <c r="B57" i="6"/>
  <c r="F54" i="6"/>
  <c r="E54" i="6"/>
  <c r="F39" i="6"/>
  <c r="E39" i="6"/>
  <c r="C38" i="6"/>
  <c r="B38" i="6"/>
  <c r="F35" i="6"/>
  <c r="E35" i="6"/>
  <c r="C35" i="6"/>
  <c r="B35" i="6"/>
  <c r="F28" i="6"/>
  <c r="E28" i="6"/>
  <c r="C28" i="6"/>
  <c r="B28" i="6"/>
  <c r="F24" i="6"/>
  <c r="E24" i="6"/>
  <c r="C22" i="6"/>
  <c r="B22" i="6"/>
  <c r="F20" i="6"/>
  <c r="E20" i="6"/>
  <c r="F16" i="6"/>
  <c r="E16" i="6"/>
  <c r="C14" i="6"/>
  <c r="B14" i="6"/>
  <c r="F6" i="6"/>
  <c r="F44" i="6" s="1"/>
  <c r="F56" i="6" s="1"/>
  <c r="E6" i="6"/>
  <c r="E44" i="6" s="1"/>
  <c r="E56" i="6" s="1"/>
  <c r="E78" i="6" s="1"/>
  <c r="C6" i="6"/>
  <c r="C44" i="6" s="1"/>
  <c r="C59" i="6" s="1"/>
  <c r="B6" i="6"/>
  <c r="B44" i="6" s="1"/>
  <c r="B59" i="6" s="1"/>
  <c r="F78" i="6" l="1"/>
  <c r="K14" i="8" l="1"/>
  <c r="K13" i="8"/>
  <c r="K12" i="8"/>
  <c r="K11" i="8"/>
  <c r="J10" i="8"/>
  <c r="I10" i="8"/>
  <c r="H10" i="8"/>
  <c r="G10" i="8"/>
  <c r="G16" i="8" s="1"/>
  <c r="E10" i="8"/>
  <c r="E16" i="8" s="1"/>
  <c r="K8" i="8"/>
  <c r="K7" i="8"/>
  <c r="K6" i="8"/>
  <c r="K5" i="8"/>
  <c r="J4" i="8"/>
  <c r="J16" i="8" s="1"/>
  <c r="I4" i="8"/>
  <c r="I16" i="8" s="1"/>
  <c r="H4" i="8"/>
  <c r="H16" i="8" s="1"/>
  <c r="G4" i="8"/>
  <c r="E4" i="8"/>
  <c r="K16" i="8" l="1"/>
  <c r="K4" i="8"/>
  <c r="K10" i="8"/>
  <c r="F13" i="7" l="1"/>
  <c r="F12" i="7"/>
  <c r="F11" i="7"/>
  <c r="F10" i="7"/>
  <c r="F9" i="7" s="1"/>
  <c r="H9" i="7"/>
  <c r="G9" i="7"/>
  <c r="E9" i="7"/>
  <c r="D9" i="7"/>
  <c r="C9" i="7"/>
  <c r="B9" i="7"/>
  <c r="F8" i="7"/>
  <c r="F7" i="7"/>
  <c r="F5" i="7" s="1"/>
  <c r="H5" i="7"/>
  <c r="G5" i="7"/>
  <c r="G4" i="7" s="1"/>
  <c r="G15" i="7" s="1"/>
  <c r="E5" i="7"/>
  <c r="E4" i="7" s="1"/>
  <c r="E15" i="7" s="1"/>
  <c r="D5" i="7"/>
  <c r="D4" i="7" s="1"/>
  <c r="D15" i="7" s="1"/>
  <c r="C5" i="7"/>
  <c r="B5" i="7"/>
  <c r="B4" i="7" s="1"/>
  <c r="B15" i="7" s="1"/>
  <c r="H4" i="7"/>
  <c r="H15" i="7" s="1"/>
  <c r="C4" i="7"/>
  <c r="C15" i="7" s="1"/>
  <c r="F4" i="7" l="1"/>
  <c r="F15" i="7" s="1"/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F27" i="4" l="1"/>
  <c r="E27" i="4"/>
  <c r="B27" i="4"/>
  <c r="D16" i="4"/>
  <c r="D27" i="4" s="1"/>
  <c r="G16" i="4"/>
  <c r="C27" i="4"/>
  <c r="G11" i="4"/>
  <c r="G4" i="4" s="1"/>
  <c r="G27" i="4" l="1"/>
</calcChain>
</file>

<file path=xl/sharedStrings.xml><?xml version="1.0" encoding="utf-8"?>
<sst xmlns="http://schemas.openxmlformats.org/spreadsheetml/2006/main" count="585" uniqueCount="477">
  <si>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</si>
  <si>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</si>
  <si>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</si>
  <si>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</si>
  <si>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</si>
  <si>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</si>
  <si>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</si>
  <si>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Ampliaciones/ (Reducciones)</t>
  </si>
  <si>
    <t>Modificado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</si>
  <si>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</si>
  <si>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</si>
  <si>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</si>
  <si>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</si>
  <si>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</si>
  <si>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</si>
  <si>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</si>
  <si>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</si>
  <si>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</si>
  <si>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</si>
  <si>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</si>
  <si>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</si>
  <si>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</si>
  <si>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</si>
  <si>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</si>
  <si>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</si>
  <si>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SISTEMA PARA EL DESARROLLO INTEGRAL DE LA FAMILIA DEL MUNICIPIO DE ACAMBARO GUANAJUATO
Estado Analítico del Ejercicio del Presupuesto de Egresos Detallado - LDF
Clasificación de Servicios Personales por Categoría
al 31 de Diciembre de 2018
PESOS</t>
  </si>
  <si>
    <t>SISTEMA PARA EL DESARROLLO INTEGRAL DE LA FAMILIA DEL MUNICIPIO DE ACAMBARO GUANAJUATO
Estado de Situación Financiera Detallado - LDF
al 31 de Diciembre de 2018 y al 31 de Diciembre de 2017
PESOS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</si>
  <si>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</si>
  <si>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</si>
  <si>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</si>
  <si>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</si>
  <si>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</si>
  <si>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</si>
  <si>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</si>
  <si>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</si>
  <si>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</si>
  <si>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</si>
  <si>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</si>
  <si>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</si>
  <si>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</si>
  <si>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</si>
  <si>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</si>
  <si>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</si>
  <si>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</si>
  <si>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</si>
  <si>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</si>
  <si>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</si>
  <si>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</si>
  <si>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</si>
  <si>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</si>
  <si>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</si>
  <si>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</si>
  <si>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</si>
  <si>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</si>
  <si>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</si>
  <si>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</si>
  <si>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</si>
  <si>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</si>
  <si>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</si>
  <si>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</si>
  <si>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</si>
  <si>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</si>
  <si>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</si>
  <si>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</si>
  <si>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</si>
  <si>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</si>
  <si>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</si>
  <si>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</si>
  <si>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</si>
  <si>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</si>
  <si>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</si>
  <si>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</si>
  <si>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</si>
  <si>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</si>
  <si>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</si>
  <si>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</si>
  <si>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</si>
  <si>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</si>
  <si>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</si>
  <si>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</si>
  <si>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</si>
  <si>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</si>
  <si>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</si>
  <si>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</si>
  <si>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</si>
  <si>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</si>
  <si>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</si>
  <si>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</si>
  <si>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</si>
  <si>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</si>
  <si>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</si>
  <si>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</si>
  <si>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</si>
  <si>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</si>
  <si>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</si>
  <si>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</si>
  <si>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</si>
  <si>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</si>
  <si>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</si>
  <si>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</si>
  <si>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</si>
  <si>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</si>
  <si>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</si>
  <si>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</si>
  <si>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</si>
  <si>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</si>
  <si>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</si>
  <si>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</si>
  <si>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</si>
  <si>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</si>
  <si>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</si>
  <si>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</si>
  <si>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</si>
  <si>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</si>
  <si>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</si>
  <si>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</si>
  <si>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</si>
  <si>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</si>
  <si>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</si>
  <si>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</si>
  <si>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</si>
  <si>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</si>
  <si>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</si>
  <si>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</si>
  <si>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</si>
  <si>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</si>
  <si>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</si>
  <si>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</si>
  <si>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</si>
  <si>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</si>
  <si>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</si>
  <si>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</si>
  <si>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</si>
  <si>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</si>
  <si>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</si>
  <si>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</si>
  <si>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</si>
  <si>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</si>
  <si>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</si>
  <si>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</si>
  <si>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</si>
  <si>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</si>
  <si>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</si>
  <si>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</si>
  <si>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</si>
  <si>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</si>
  <si>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</si>
  <si>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</si>
  <si>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</si>
  <si>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</si>
  <si>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</si>
  <si>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</si>
  <si>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</si>
  <si>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</si>
  <si>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</si>
  <si>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</si>
  <si>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</si>
  <si>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</si>
  <si>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</si>
  <si>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</si>
  <si>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</si>
  <si>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</si>
  <si>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</si>
  <si>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</si>
  <si>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</si>
  <si>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</si>
  <si>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</si>
  <si>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</si>
  <si>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</si>
  <si>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</si>
  <si>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</si>
  <si>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</si>
  <si>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</si>
  <si>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</si>
  <si>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</si>
  <si>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</si>
  <si>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</si>
  <si>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</si>
  <si>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SISTEMA PARA EL DESARROLLO INTEGRAL DE LA FAMILIA DEL MUNICIPIO DE ACAMBARO GUANAJUATO
Informe Analítico de la Deuda Pública y Otros Pasivos - LDF
al 31 de Diciembre de 2018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</si>
  <si>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</si>
  <si>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</si>
  <si>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</si>
  <si>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</si>
  <si>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</si>
  <si>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</si>
  <si>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</si>
  <si>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</si>
  <si>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</si>
  <si>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</si>
  <si>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</si>
  <si>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</si>
  <si>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</si>
  <si>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</si>
  <si>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</si>
  <si>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</si>
  <si>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</si>
  <si>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</si>
  <si>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</si>
  <si>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 FAMILIA DEL MUNICIPIO DE ACAMBARO GUANAJUATO
Informe Analítico de Obligaciones Diferentes de Financiamientos # LDF
al 31 de Diciembre de 2018 y al 31 de Diciembre de 2017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</si>
  <si>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</si>
  <si>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</si>
  <si>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</si>
  <si>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</si>
  <si>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</si>
  <si>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</si>
  <si>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</si>
  <si>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</si>
  <si>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</si>
  <si>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</si>
  <si>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</si>
  <si>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</si>
  <si>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</si>
  <si>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</si>
  <si>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</si>
  <si>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</si>
  <si>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</si>
  <si>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</si>
  <si>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</si>
  <si>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</si>
  <si>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</si>
  <si>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</si>
  <si>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</si>
  <si>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</si>
  <si>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</si>
  <si>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</si>
  <si>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</si>
  <si>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</si>
  <si>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</si>
  <si>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</si>
  <si>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</si>
  <si>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</si>
  <si>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</si>
  <si>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</si>
  <si>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</si>
  <si>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</si>
  <si>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</si>
  <si>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</si>
  <si>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</si>
  <si>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</si>
  <si>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</si>
  <si>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</si>
  <si>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</si>
  <si>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</si>
  <si>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</si>
  <si>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</si>
  <si>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</si>
  <si>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SISTEMA PARA EL DESARROLLO INTEGRAL DE LA FAMILIA DEL MUNICIPIO DE ACAMBARO GUANAJUATO
Balance Presupuestario - LDF
al 31 de Diciembre de 2018
PESOS</t>
  </si>
  <si>
    <t>Estimado/ Aprobado (d)</t>
  </si>
  <si>
    <t xml:space="preserve">Recaudado/ Pagado </t>
  </si>
  <si>
    <t>SISTEMA PARA EL DESARROLLO INTEGRAL DE LA FAMILIA DEL MUNICIPIO DE ACAMBARO GUANAJUATO
Estado Analítico de Ingresos Detallado - LDF
al 31 de Diciembre de 2018
PESOS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</si>
  <si>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</si>
  <si>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</si>
  <si>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</si>
  <si>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</si>
  <si>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</si>
  <si>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</si>
  <si>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</si>
  <si>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</si>
  <si>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</si>
  <si>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</si>
  <si>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</si>
  <si>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</si>
  <si>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</si>
  <si>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</si>
  <si>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</si>
  <si>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</si>
  <si>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</si>
  <si>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</si>
  <si>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</si>
  <si>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</si>
  <si>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</si>
  <si>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</si>
  <si>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</si>
  <si>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</si>
  <si>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</si>
  <si>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</si>
  <si>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</si>
  <si>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</si>
  <si>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</si>
  <si>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</si>
  <si>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</si>
  <si>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</si>
  <si>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</si>
  <si>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</si>
  <si>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</si>
  <si>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</si>
  <si>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</si>
  <si>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</si>
  <si>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</si>
  <si>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</si>
  <si>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</si>
  <si>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</si>
  <si>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</si>
  <si>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</si>
  <si>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</si>
  <si>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</si>
  <si>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</si>
  <si>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</si>
  <si>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</si>
  <si>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</si>
  <si>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</si>
  <si>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</si>
  <si>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</si>
  <si>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</si>
  <si>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</si>
  <si>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</si>
  <si>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</si>
  <si>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</si>
  <si>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</si>
  <si>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</si>
  <si>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</si>
  <si>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</si>
  <si>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</si>
  <si>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</si>
  <si>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</si>
  <si>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</si>
  <si>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</si>
  <si>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</si>
  <si>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</si>
  <si>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</si>
  <si>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</si>
  <si>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</si>
  <si>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</si>
  <si>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</si>
  <si>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</si>
  <si>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ANUAL</t>
  </si>
  <si>
    <t>SISTEMA PARA EL DESARROLLO INTEGRAL DE LA FAMILIA DEL MUNICIPIO DE ACAMBARO GUANAJUATO
ESTADO ANALÍTICO DEL EJERCICIO DEL PRESUPUESTO DE EGRESOS
Clasificación por Objeto del Gasto (Capítulo y Concepto)
Del 1 de Enero al AL 31 DE DICIEMBRE DEL 2018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</si>
  <si>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</si>
  <si>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</si>
  <si>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</si>
  <si>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</si>
  <si>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</si>
  <si>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</si>
  <si>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</si>
  <si>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</si>
  <si>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</si>
  <si>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</si>
  <si>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</si>
  <si>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</si>
  <si>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</si>
  <si>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</si>
  <si>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</si>
  <si>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</si>
  <si>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</si>
  <si>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</si>
  <si>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</si>
  <si>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</si>
  <si>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</si>
  <si>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</si>
  <si>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</si>
  <si>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</si>
  <si>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</si>
  <si>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</si>
  <si>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</si>
  <si>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</si>
  <si>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</si>
  <si>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</si>
  <si>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</si>
  <si>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</si>
  <si>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</si>
  <si>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</si>
  <si>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</si>
  <si>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</si>
  <si>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</si>
  <si>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</si>
  <si>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</si>
  <si>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</si>
  <si>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</si>
  <si>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</si>
  <si>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</si>
  <si>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</si>
  <si>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</si>
  <si>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</si>
  <si>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</si>
  <si>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</si>
  <si>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</si>
  <si>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</si>
  <si>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</si>
  <si>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</si>
  <si>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</si>
  <si>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</si>
  <si>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</si>
  <si>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</si>
  <si>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</si>
  <si>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</si>
  <si>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</si>
  <si>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</si>
  <si>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</si>
  <si>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</si>
  <si>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</si>
  <si>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</si>
  <si>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</si>
  <si>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</si>
  <si>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</si>
  <si>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</si>
  <si>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</si>
  <si>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</si>
  <si>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</si>
  <si>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</si>
  <si>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</si>
  <si>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</si>
  <si>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</si>
  <si>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</si>
  <si>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SISTEMA PARA EL DESARROLLO INTEGRAL DE LA FAMILIA DEL MUNICIPIO DE ACAMBARO GUANAJUATO
ESTADO ANALÍTICO DEL EJERCICIO DEL PRESUPUESTO DE EGRESOS
Clasificación Administrativa
Del 1 de Enero al AL 31 DE DICIEMBRE DEL 2018</t>
  </si>
  <si>
    <t>DIRECCIÓN ADMINISTRATIVA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</si>
  <si>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</si>
  <si>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</si>
  <si>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</si>
  <si>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</si>
  <si>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</si>
  <si>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</si>
  <si>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</si>
  <si>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Poder Ejecutivo</t>
  </si>
  <si>
    <t>Poder Legislativo</t>
  </si>
  <si>
    <t>Poder Judicial</t>
  </si>
  <si>
    <t>Órganos Autónomos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</si>
  <si>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</si>
  <si>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</si>
  <si>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</si>
  <si>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</si>
  <si>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</si>
  <si>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</si>
  <si>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</si>
  <si>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</si>
  <si>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SISTEMA PARA EL DESARROLLO INTEGRAL DE LA FAMILIA DEL MUNICIPIO DE ACAMBARO GUANAJUATO
ESTADO ANALÍTICO DEL EJERCICIO DEL PRESUPUESTO DE EGRESOS
Clasificación Funcional (Finalidad y Función)
Del 1 de Enero al AL 31 DE DICIEMBRE DEL 2018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</si>
  <si>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</si>
  <si>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</si>
  <si>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</si>
  <si>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</si>
  <si>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</si>
  <si>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</si>
  <si>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</si>
  <si>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</si>
  <si>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</si>
  <si>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</si>
  <si>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</si>
  <si>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</si>
  <si>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</si>
  <si>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</si>
  <si>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</si>
  <si>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</si>
  <si>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</si>
  <si>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</si>
  <si>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</si>
  <si>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</si>
  <si>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</si>
  <si>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</si>
  <si>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</si>
  <si>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</si>
  <si>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</si>
  <si>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</si>
  <si>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</si>
  <si>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</si>
  <si>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</si>
  <si>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</si>
  <si>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</si>
  <si>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_______________________________________________</t>
  </si>
  <si>
    <t>______________________________________________</t>
  </si>
  <si>
    <t>LIC. GABRIEL NICOLAS RANGEL GARCIA</t>
  </si>
  <si>
    <t>C.P. BLANCA A. ORTEGA GARCIA</t>
  </si>
  <si>
    <t>DIRECTOR DEL SMDIF</t>
  </si>
  <si>
    <t>SUBDIRECTOR DE ADMINISTRACION Y FINANZAS SMDIF</t>
  </si>
  <si>
    <t>____________________________________________</t>
  </si>
  <si>
    <r>
      <t xml:space="preserve">LIC. </t>
    </r>
    <r>
      <rPr>
        <sz val="10"/>
        <color theme="1"/>
        <rFont val="Arial Unicode MS"/>
        <family val="2"/>
      </rPr>
      <t>Gabriel Nicolas Rangel Garcia</t>
    </r>
  </si>
  <si>
    <t>C.P. Blanca A.Ortega Garcia</t>
  </si>
  <si>
    <t>Director del SMDIF</t>
  </si>
  <si>
    <t>Subdirector de Administración y Finanzas SMDIF</t>
  </si>
  <si>
    <t>____________________________________________________</t>
  </si>
  <si>
    <t>______________________________________________________</t>
  </si>
  <si>
    <t>DIRECTOR SMDIF</t>
  </si>
  <si>
    <t>________________________________________________</t>
  </si>
  <si>
    <t>_________________________________________________________</t>
  </si>
  <si>
    <t>________________________________________________________________</t>
  </si>
  <si>
    <t>_____________________________________________________________</t>
  </si>
  <si>
    <t>_____________________________________________________________________</t>
  </si>
  <si>
    <t>_______________________________________________________________</t>
  </si>
  <si>
    <t>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</si>
</sst>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8">
    <font>
      <sz val="10"/>
      <color theme="1"/>
      <name val="Times New Roman"/>
      <family val="2"/>
    </font>
    <font>
      <sz val="10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20"/>
      <color theme="1"/>
      <name val="Times New Roman"/>
      <family val="2"/>
    </font>
    <font>
      <b/>
      <sz val="8"/>
      <color rgb="FF002060"/>
      <name val="Arial"/>
      <family val="2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sz val="8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4" fontId="6" fillId="0" borderId="0" applyFont="0" applyFill="0" applyBorder="0" applyAlignment="0" applyProtection="0"/>
    <xf numFmtId="0" fontId="8" fillId="0" borderId="0"/>
    <xf numFmtId="0" fontId="6" fillId="0" borderId="0"/>
  </cellStyleXfs>
  <cellXfs count="183">
    <xf numFmtId="0" fontId="0" fillId="0" borderId="0" xfId="0"/>
    <xf numFmtId="0" fontId="1" fillId="0" borderId="0" xfId="0" applyFont="1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 indent="2"/>
    </xf>
    <xf numFmtId="4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7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4" fontId="9" fillId="0" borderId="4" xfId="3" applyNumberFormat="1" applyFont="1" applyFill="1" applyBorder="1" applyAlignment="1" applyProtection="1">
      <alignment vertical="top" wrapText="1"/>
      <protection locked="0"/>
    </xf>
    <xf numFmtId="4" fontId="10" fillId="0" borderId="7" xfId="3" applyNumberFormat="1" applyFont="1" applyFill="1" applyBorder="1" applyAlignment="1" applyProtection="1">
      <alignment vertical="top" wrapText="1"/>
      <protection locked="0"/>
    </xf>
    <xf numFmtId="4" fontId="9" fillId="0" borderId="7" xfId="3" applyNumberFormat="1" applyFont="1" applyFill="1" applyBorder="1" applyAlignment="1" applyProtection="1">
      <alignment vertical="top" wrapText="1"/>
      <protection locked="0"/>
    </xf>
    <xf numFmtId="4" fontId="10" fillId="2" borderId="7" xfId="3" applyNumberFormat="1" applyFont="1" applyFill="1" applyBorder="1" applyAlignment="1" applyProtection="1">
      <alignment vertical="top" wrapText="1"/>
      <protection locked="0"/>
    </xf>
    <xf numFmtId="4" fontId="3" fillId="0" borderId="7" xfId="0" applyNumberFormat="1" applyFont="1" applyBorder="1" applyProtection="1">
      <protection locked="0"/>
    </xf>
    <xf numFmtId="0" fontId="7" fillId="0" borderId="14" xfId="0" applyFont="1" applyBorder="1" applyAlignment="1">
      <alignment horizontal="justify" vertical="center" wrapText="1"/>
    </xf>
    <xf numFmtId="0" fontId="5" fillId="2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0" xfId="0" applyNumberFormat="1" applyFont="1" applyAlignment="1"/>
    <xf numFmtId="0" fontId="3" fillId="0" borderId="0" xfId="0" applyFont="1" applyAlignment="1"/>
    <xf numFmtId="15" fontId="3" fillId="0" borderId="7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justify" vertical="center"/>
    </xf>
    <xf numFmtId="164" fontId="12" fillId="0" borderId="0" xfId="2" applyNumberFormat="1" applyFont="1"/>
    <xf numFmtId="0" fontId="12" fillId="0" borderId="0" xfId="0" applyFont="1"/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9" fillId="0" borderId="11" xfId="0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4" fontId="9" fillId="0" borderId="4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/>
    </xf>
    <xf numFmtId="4" fontId="9" fillId="0" borderId="7" xfId="0" applyNumberFormat="1" applyFont="1" applyFill="1" applyBorder="1" applyProtection="1">
      <protection locked="0"/>
    </xf>
    <xf numFmtId="0" fontId="9" fillId="0" borderId="15" xfId="0" applyFont="1" applyFill="1" applyBorder="1" applyAlignment="1" applyProtection="1">
      <alignment horizontal="left"/>
    </xf>
    <xf numFmtId="4" fontId="9" fillId="0" borderId="6" xfId="0" applyNumberFormat="1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4" fontId="10" fillId="0" borderId="6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4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9" fillId="0" borderId="10" xfId="4" applyFont="1" applyFill="1" applyBorder="1" applyAlignment="1">
      <alignment horizontal="center" vertical="center"/>
    </xf>
    <xf numFmtId="4" fontId="9" fillId="0" borderId="4" xfId="4" applyNumberFormat="1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9" fillId="0" borderId="8" xfId="0" applyFont="1" applyFill="1" applyBorder="1" applyProtection="1">
      <protection locked="0"/>
    </xf>
    <xf numFmtId="0" fontId="9" fillId="0" borderId="9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4" fontId="10" fillId="0" borderId="5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15" xfId="0" applyBorder="1" applyProtection="1">
      <protection locked="0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wrapText="1"/>
    </xf>
    <xf numFmtId="0" fontId="10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wrapText="1"/>
    </xf>
    <xf numFmtId="0" fontId="10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10" fillId="0" borderId="1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14" fillId="4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14" fillId="4" borderId="5" xfId="0" applyNumberFormat="1" applyFont="1" applyFill="1" applyBorder="1" applyAlignment="1">
      <alignment horizontal="center" vertical="center"/>
    </xf>
    <xf numFmtId="4" fontId="14" fillId="4" borderId="5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7" fillId="4" borderId="4" xfId="0" applyFont="1" applyFill="1" applyBorder="1"/>
    <xf numFmtId="0" fontId="14" fillId="4" borderId="6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4" fontId="10" fillId="4" borderId="5" xfId="4" applyNumberFormat="1" applyFont="1" applyFill="1" applyBorder="1" applyAlignment="1">
      <alignment horizontal="center" vertical="center" wrapText="1"/>
    </xf>
    <xf numFmtId="0" fontId="10" fillId="4" borderId="5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4" borderId="5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4" borderId="1" xfId="4" applyFont="1" applyFill="1" applyBorder="1" applyAlignment="1" applyProtection="1">
      <alignment horizontal="center" vertical="center" wrapText="1"/>
      <protection locked="0"/>
    </xf>
    <xf numFmtId="0" fontId="10" fillId="4" borderId="2" xfId="4" applyFont="1" applyFill="1" applyBorder="1" applyAlignment="1" applyProtection="1">
      <alignment horizontal="center" vertical="center" wrapText="1"/>
      <protection locked="0"/>
    </xf>
    <xf numFmtId="0" fontId="10" fillId="4" borderId="3" xfId="4" applyFont="1" applyFill="1" applyBorder="1" applyAlignment="1" applyProtection="1">
      <alignment horizontal="center" vertical="center" wrapText="1"/>
      <protection locked="0"/>
    </xf>
    <xf numFmtId="0" fontId="10" fillId="4" borderId="13" xfId="4" applyFont="1" applyFill="1" applyBorder="1" applyAlignment="1">
      <alignment horizontal="center" vertical="center"/>
    </xf>
    <xf numFmtId="0" fontId="10" fillId="4" borderId="10" xfId="4" applyFont="1" applyFill="1" applyBorder="1" applyAlignment="1">
      <alignment horizontal="center" vertical="center"/>
    </xf>
    <xf numFmtId="0" fontId="10" fillId="4" borderId="11" xfId="4" applyFont="1" applyFill="1" applyBorder="1" applyAlignment="1">
      <alignment horizontal="center" vertical="center"/>
    </xf>
    <xf numFmtId="0" fontId="10" fillId="4" borderId="8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/>
    </xf>
    <xf numFmtId="0" fontId="10" fillId="4" borderId="9" xfId="4" applyFont="1" applyFill="1" applyBorder="1" applyAlignment="1">
      <alignment horizontal="center" vertical="center"/>
    </xf>
    <xf numFmtId="4" fontId="10" fillId="4" borderId="4" xfId="4" applyNumberFormat="1" applyFont="1" applyFill="1" applyBorder="1" applyAlignment="1">
      <alignment horizontal="center" vertical="center" wrapText="1"/>
    </xf>
    <xf numFmtId="4" fontId="10" fillId="4" borderId="6" xfId="4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</cellXfs>
  <cellStyles count="5">
    <cellStyle name="Moneda" xfId="2" builtinId="4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1981200</xdr:colOff>
      <xdr:row>0</xdr:row>
      <xdr:rowOff>632460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106680</xdr:rowOff>
    </xdr:from>
    <xdr:to>
      <xdr:col>1</xdr:col>
      <xdr:colOff>1691640</xdr:colOff>
      <xdr:row>3</xdr:row>
      <xdr:rowOff>152400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668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30480</xdr:rowOff>
    </xdr:from>
    <xdr:to>
      <xdr:col>0</xdr:col>
      <xdr:colOff>1805940</xdr:colOff>
      <xdr:row>1</xdr:row>
      <xdr:rowOff>15240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048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1424940</xdr:colOff>
      <xdr:row>0</xdr:row>
      <xdr:rowOff>548640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121920</xdr:rowOff>
    </xdr:from>
    <xdr:to>
      <xdr:col>0</xdr:col>
      <xdr:colOff>1912620</xdr:colOff>
      <xdr:row>0</xdr:row>
      <xdr:rowOff>670560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2192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251460</xdr:rowOff>
    </xdr:from>
    <xdr:to>
      <xdr:col>1</xdr:col>
      <xdr:colOff>1607820</xdr:colOff>
      <xdr:row>0</xdr:row>
      <xdr:rowOff>800100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5146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121920</xdr:rowOff>
    </xdr:from>
    <xdr:to>
      <xdr:col>0</xdr:col>
      <xdr:colOff>2034540</xdr:colOff>
      <xdr:row>0</xdr:row>
      <xdr:rowOff>670560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2192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17"/>
  </cols>
  <sheetData>
    <row r="1" spans="1:2">
      <c r="A1" s="16"/>
      <c r="B1" s="16"/>
    </row>
    <row r="2020" spans="1:1">
      <c r="A2020" s="18" t="s">
        <v>24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16" workbookViewId="0">
      <selection sqref="A1:H53"/>
    </sheetView>
  </sheetViews>
  <sheetFormatPr baseColWidth="10" defaultColWidth="12" defaultRowHeight="10.199999999999999"/>
  <cols>
    <col min="1" max="1" width="5.77734375" style="5" customWidth="1"/>
    <col min="2" max="2" width="51.6640625" style="5" customWidth="1"/>
    <col min="3" max="8" width="17.77734375" style="5" customWidth="1"/>
    <col min="9" max="16384" width="12" style="5"/>
  </cols>
  <sheetData>
    <row r="1" spans="1:8" ht="75.599999999999994" customHeight="1">
      <c r="A1" s="170" t="s">
        <v>424</v>
      </c>
      <c r="B1" s="171"/>
      <c r="C1" s="171"/>
      <c r="D1" s="171"/>
      <c r="E1" s="171"/>
      <c r="F1" s="171"/>
      <c r="G1" s="171"/>
      <c r="H1" s="172"/>
    </row>
    <row r="2" spans="1:8" ht="12" customHeight="1">
      <c r="A2" s="173" t="s">
        <v>223</v>
      </c>
      <c r="B2" s="174"/>
      <c r="C2" s="170" t="s">
        <v>0</v>
      </c>
      <c r="D2" s="171"/>
      <c r="E2" s="171"/>
      <c r="F2" s="171"/>
      <c r="G2" s="172"/>
      <c r="H2" s="179" t="s">
        <v>327</v>
      </c>
    </row>
    <row r="3" spans="1:8" ht="20.399999999999999">
      <c r="A3" s="175"/>
      <c r="B3" s="176"/>
      <c r="C3" s="123" t="s">
        <v>224</v>
      </c>
      <c r="D3" s="123" t="s">
        <v>7</v>
      </c>
      <c r="E3" s="123" t="s">
        <v>8</v>
      </c>
      <c r="F3" s="123" t="s">
        <v>5</v>
      </c>
      <c r="G3" s="123" t="s">
        <v>9</v>
      </c>
      <c r="H3" s="180"/>
    </row>
    <row r="4" spans="1:8" ht="19.8" customHeight="1">
      <c r="A4" s="177"/>
      <c r="B4" s="178"/>
      <c r="C4" s="124">
        <v>1</v>
      </c>
      <c r="D4" s="124">
        <v>2</v>
      </c>
      <c r="E4" s="124" t="s">
        <v>328</v>
      </c>
      <c r="F4" s="124">
        <v>4</v>
      </c>
      <c r="G4" s="124">
        <v>5</v>
      </c>
      <c r="H4" s="124" t="s">
        <v>329</v>
      </c>
    </row>
    <row r="5" spans="1:8" ht="12.75" customHeight="1">
      <c r="A5" s="98"/>
      <c r="B5" s="99"/>
      <c r="C5" s="70"/>
      <c r="D5" s="70"/>
      <c r="E5" s="70"/>
      <c r="F5" s="70"/>
      <c r="G5" s="70"/>
      <c r="H5" s="70"/>
    </row>
    <row r="6" spans="1:8" ht="12.75" customHeight="1">
      <c r="A6" s="100" t="s">
        <v>425</v>
      </c>
      <c r="B6" s="101"/>
      <c r="C6" s="73">
        <f t="shared" ref="C6:H6" si="0">SUM(C7:C14)</f>
        <v>3342189.7</v>
      </c>
      <c r="D6" s="73">
        <f t="shared" si="0"/>
        <v>1339381.8400000001</v>
      </c>
      <c r="E6" s="73">
        <f t="shared" si="0"/>
        <v>4681571.54</v>
      </c>
      <c r="F6" s="73">
        <f t="shared" si="0"/>
        <v>4428643.38</v>
      </c>
      <c r="G6" s="73">
        <f t="shared" si="0"/>
        <v>4420881.42</v>
      </c>
      <c r="H6" s="73">
        <f t="shared" si="0"/>
        <v>252928.16000000015</v>
      </c>
    </row>
    <row r="7" spans="1:8">
      <c r="A7" s="102"/>
      <c r="B7" s="103" t="s">
        <v>426</v>
      </c>
      <c r="C7" s="73">
        <v>0</v>
      </c>
      <c r="D7" s="73">
        <v>0</v>
      </c>
      <c r="E7" s="73">
        <f>C7+D7</f>
        <v>0</v>
      </c>
      <c r="F7" s="73">
        <v>0</v>
      </c>
      <c r="G7" s="73">
        <v>0</v>
      </c>
      <c r="H7" s="73">
        <f>E7-F7</f>
        <v>0</v>
      </c>
    </row>
    <row r="8" spans="1:8">
      <c r="A8" s="102"/>
      <c r="B8" s="103" t="s">
        <v>427</v>
      </c>
      <c r="C8" s="73">
        <v>0</v>
      </c>
      <c r="D8" s="73">
        <v>0</v>
      </c>
      <c r="E8" s="73">
        <f t="shared" ref="E8:E14" si="1">C8+D8</f>
        <v>0</v>
      </c>
      <c r="F8" s="73">
        <v>0</v>
      </c>
      <c r="G8" s="73">
        <v>0</v>
      </c>
      <c r="H8" s="73">
        <f t="shared" ref="H8:H14" si="2">E8-F8</f>
        <v>0</v>
      </c>
    </row>
    <row r="9" spans="1:8">
      <c r="A9" s="102"/>
      <c r="B9" s="103" t="s">
        <v>428</v>
      </c>
      <c r="C9" s="73">
        <v>0</v>
      </c>
      <c r="D9" s="73">
        <v>0</v>
      </c>
      <c r="E9" s="73">
        <f t="shared" si="1"/>
        <v>0</v>
      </c>
      <c r="F9" s="73">
        <v>0</v>
      </c>
      <c r="G9" s="73">
        <v>0</v>
      </c>
      <c r="H9" s="73">
        <f t="shared" si="2"/>
        <v>0</v>
      </c>
    </row>
    <row r="10" spans="1:8">
      <c r="A10" s="102"/>
      <c r="B10" s="103" t="s">
        <v>429</v>
      </c>
      <c r="C10" s="73">
        <v>0</v>
      </c>
      <c r="D10" s="73">
        <v>0</v>
      </c>
      <c r="E10" s="73">
        <f t="shared" si="1"/>
        <v>0</v>
      </c>
      <c r="F10" s="73">
        <v>0</v>
      </c>
      <c r="G10" s="73">
        <v>0</v>
      </c>
      <c r="H10" s="73">
        <f t="shared" si="2"/>
        <v>0</v>
      </c>
    </row>
    <row r="11" spans="1:8">
      <c r="A11" s="102"/>
      <c r="B11" s="103" t="s">
        <v>430</v>
      </c>
      <c r="C11" s="73">
        <v>3342189.7</v>
      </c>
      <c r="D11" s="73">
        <v>1339381.8400000001</v>
      </c>
      <c r="E11" s="73">
        <f t="shared" si="1"/>
        <v>4681571.54</v>
      </c>
      <c r="F11" s="73">
        <v>4428643.38</v>
      </c>
      <c r="G11" s="73">
        <v>4420881.42</v>
      </c>
      <c r="H11" s="73">
        <f t="shared" si="2"/>
        <v>252928.16000000015</v>
      </c>
    </row>
    <row r="12" spans="1:8">
      <c r="A12" s="102"/>
      <c r="B12" s="103" t="s">
        <v>431</v>
      </c>
      <c r="C12" s="73">
        <v>0</v>
      </c>
      <c r="D12" s="73">
        <v>0</v>
      </c>
      <c r="E12" s="73">
        <f t="shared" si="1"/>
        <v>0</v>
      </c>
      <c r="F12" s="73">
        <v>0</v>
      </c>
      <c r="G12" s="73">
        <v>0</v>
      </c>
      <c r="H12" s="73">
        <f t="shared" si="2"/>
        <v>0</v>
      </c>
    </row>
    <row r="13" spans="1:8">
      <c r="A13" s="102"/>
      <c r="B13" s="103" t="s">
        <v>432</v>
      </c>
      <c r="C13" s="73">
        <v>0</v>
      </c>
      <c r="D13" s="73">
        <v>0</v>
      </c>
      <c r="E13" s="73">
        <f t="shared" si="1"/>
        <v>0</v>
      </c>
      <c r="F13" s="73">
        <v>0</v>
      </c>
      <c r="G13" s="73">
        <v>0</v>
      </c>
      <c r="H13" s="73">
        <f t="shared" si="2"/>
        <v>0</v>
      </c>
    </row>
    <row r="14" spans="1:8">
      <c r="A14" s="102"/>
      <c r="B14" s="103" t="s">
        <v>357</v>
      </c>
      <c r="C14" s="73">
        <v>0</v>
      </c>
      <c r="D14" s="73">
        <v>0</v>
      </c>
      <c r="E14" s="73">
        <f t="shared" si="1"/>
        <v>0</v>
      </c>
      <c r="F14" s="73">
        <v>0</v>
      </c>
      <c r="G14" s="73">
        <v>0</v>
      </c>
      <c r="H14" s="73">
        <f t="shared" si="2"/>
        <v>0</v>
      </c>
    </row>
    <row r="15" spans="1:8" ht="5.0999999999999996" customHeight="1">
      <c r="A15" s="104"/>
      <c r="B15" s="103"/>
      <c r="C15" s="73"/>
      <c r="D15" s="73"/>
      <c r="E15" s="73"/>
      <c r="F15" s="73"/>
      <c r="G15" s="73"/>
      <c r="H15" s="73"/>
    </row>
    <row r="16" spans="1:8">
      <c r="A16" s="100" t="s">
        <v>433</v>
      </c>
      <c r="B16" s="105"/>
      <c r="C16" s="73">
        <f t="shared" ref="C16:H16" si="3">SUM(C17:C23)</f>
        <v>6820857.3700000001</v>
      </c>
      <c r="D16" s="73">
        <f t="shared" si="3"/>
        <v>831553.85</v>
      </c>
      <c r="E16" s="73">
        <f t="shared" si="3"/>
        <v>7652411.2199999988</v>
      </c>
      <c r="F16" s="73">
        <f t="shared" si="3"/>
        <v>7294234.9200000009</v>
      </c>
      <c r="G16" s="73">
        <f t="shared" si="3"/>
        <v>7033095.1500000004</v>
      </c>
      <c r="H16" s="73">
        <f t="shared" si="3"/>
        <v>358176.29999999929</v>
      </c>
    </row>
    <row r="17" spans="1:8">
      <c r="A17" s="102"/>
      <c r="B17" s="103" t="s">
        <v>434</v>
      </c>
      <c r="C17" s="73">
        <v>0</v>
      </c>
      <c r="D17" s="73">
        <v>0</v>
      </c>
      <c r="E17" s="73">
        <f>C17+D17</f>
        <v>0</v>
      </c>
      <c r="F17" s="73">
        <v>0</v>
      </c>
      <c r="G17" s="73">
        <v>0</v>
      </c>
      <c r="H17" s="73">
        <f t="shared" ref="H17:H23" si="4">E17-F17</f>
        <v>0</v>
      </c>
    </row>
    <row r="18" spans="1:8">
      <c r="A18" s="102"/>
      <c r="B18" s="103" t="s">
        <v>435</v>
      </c>
      <c r="C18" s="73">
        <v>952725.69</v>
      </c>
      <c r="D18" s="73">
        <v>12000</v>
      </c>
      <c r="E18" s="73">
        <f t="shared" ref="E18:E23" si="5">C18+D18</f>
        <v>964725.69</v>
      </c>
      <c r="F18" s="73">
        <v>905894.75</v>
      </c>
      <c r="G18" s="73">
        <v>902386.93</v>
      </c>
      <c r="H18" s="73">
        <f t="shared" si="4"/>
        <v>58830.939999999944</v>
      </c>
    </row>
    <row r="19" spans="1:8">
      <c r="A19" s="102"/>
      <c r="B19" s="103" t="s">
        <v>436</v>
      </c>
      <c r="C19" s="73">
        <v>1074916.1200000001</v>
      </c>
      <c r="D19" s="73">
        <v>163507.24</v>
      </c>
      <c r="E19" s="73">
        <f t="shared" si="5"/>
        <v>1238423.3600000001</v>
      </c>
      <c r="F19" s="73">
        <v>1209705.32</v>
      </c>
      <c r="G19" s="73">
        <v>1208708.8500000001</v>
      </c>
      <c r="H19" s="73">
        <f t="shared" si="4"/>
        <v>28718.040000000037</v>
      </c>
    </row>
    <row r="20" spans="1:8">
      <c r="A20" s="102"/>
      <c r="B20" s="103" t="s">
        <v>437</v>
      </c>
      <c r="C20" s="73">
        <v>0</v>
      </c>
      <c r="D20" s="73">
        <v>0</v>
      </c>
      <c r="E20" s="73">
        <f t="shared" si="5"/>
        <v>0</v>
      </c>
      <c r="F20" s="73">
        <v>0</v>
      </c>
      <c r="G20" s="73">
        <v>0</v>
      </c>
      <c r="H20" s="73">
        <f t="shared" si="4"/>
        <v>0</v>
      </c>
    </row>
    <row r="21" spans="1:8">
      <c r="A21" s="102"/>
      <c r="B21" s="103" t="s">
        <v>438</v>
      </c>
      <c r="C21" s="73">
        <v>0</v>
      </c>
      <c r="D21" s="73">
        <v>0</v>
      </c>
      <c r="E21" s="73">
        <f t="shared" si="5"/>
        <v>0</v>
      </c>
      <c r="F21" s="73">
        <v>0</v>
      </c>
      <c r="G21" s="73">
        <v>0</v>
      </c>
      <c r="H21" s="73">
        <f t="shared" si="4"/>
        <v>0</v>
      </c>
    </row>
    <row r="22" spans="1:8">
      <c r="A22" s="102"/>
      <c r="B22" s="103" t="s">
        <v>439</v>
      </c>
      <c r="C22" s="73">
        <v>4530038.09</v>
      </c>
      <c r="D22" s="73">
        <v>638901.35</v>
      </c>
      <c r="E22" s="73">
        <f t="shared" si="5"/>
        <v>5168939.4399999995</v>
      </c>
      <c r="F22" s="73">
        <v>4924108.16</v>
      </c>
      <c r="G22" s="73">
        <v>4668662.88</v>
      </c>
      <c r="H22" s="73">
        <f t="shared" si="4"/>
        <v>244831.27999999933</v>
      </c>
    </row>
    <row r="23" spans="1:8">
      <c r="A23" s="102"/>
      <c r="B23" s="103" t="s">
        <v>440</v>
      </c>
      <c r="C23" s="73">
        <v>263177.46999999997</v>
      </c>
      <c r="D23" s="73">
        <v>17145.259999999998</v>
      </c>
      <c r="E23" s="73">
        <f t="shared" si="5"/>
        <v>280322.73</v>
      </c>
      <c r="F23" s="73">
        <v>254526.69</v>
      </c>
      <c r="G23" s="73">
        <v>253336.49</v>
      </c>
      <c r="H23" s="73">
        <f t="shared" si="4"/>
        <v>25796.039999999979</v>
      </c>
    </row>
    <row r="24" spans="1:8" ht="5.0999999999999996" customHeight="1">
      <c r="A24" s="104"/>
      <c r="B24" s="103"/>
      <c r="C24" s="73"/>
      <c r="D24" s="73"/>
      <c r="E24" s="73"/>
      <c r="F24" s="73"/>
      <c r="G24" s="73"/>
      <c r="H24" s="73"/>
    </row>
    <row r="25" spans="1:8">
      <c r="A25" s="100" t="s">
        <v>441</v>
      </c>
      <c r="B25" s="105"/>
      <c r="C25" s="73">
        <f t="shared" ref="C25:H25" si="6">SUM(C26:C34)</f>
        <v>0</v>
      </c>
      <c r="D25" s="73">
        <f t="shared" si="6"/>
        <v>0</v>
      </c>
      <c r="E25" s="73">
        <f t="shared" si="6"/>
        <v>0</v>
      </c>
      <c r="F25" s="73">
        <f t="shared" si="6"/>
        <v>0</v>
      </c>
      <c r="G25" s="73">
        <f t="shared" si="6"/>
        <v>0</v>
      </c>
      <c r="H25" s="73">
        <f t="shared" si="6"/>
        <v>0</v>
      </c>
    </row>
    <row r="26" spans="1:8">
      <c r="A26" s="102"/>
      <c r="B26" s="103" t="s">
        <v>442</v>
      </c>
      <c r="C26" s="73">
        <v>0</v>
      </c>
      <c r="D26" s="73">
        <v>0</v>
      </c>
      <c r="E26" s="73">
        <f>C26+D26</f>
        <v>0</v>
      </c>
      <c r="F26" s="73">
        <v>0</v>
      </c>
      <c r="G26" s="73">
        <v>0</v>
      </c>
      <c r="H26" s="73">
        <f t="shared" ref="H26:H34" si="7">E26-F26</f>
        <v>0</v>
      </c>
    </row>
    <row r="27" spans="1:8">
      <c r="A27" s="102"/>
      <c r="B27" s="103" t="s">
        <v>443</v>
      </c>
      <c r="C27" s="73">
        <v>0</v>
      </c>
      <c r="D27" s="73">
        <v>0</v>
      </c>
      <c r="E27" s="73">
        <f t="shared" ref="E27:E34" si="8">C27+D27</f>
        <v>0</v>
      </c>
      <c r="F27" s="73">
        <v>0</v>
      </c>
      <c r="G27" s="73">
        <v>0</v>
      </c>
      <c r="H27" s="73">
        <f t="shared" si="7"/>
        <v>0</v>
      </c>
    </row>
    <row r="28" spans="1:8">
      <c r="A28" s="102"/>
      <c r="B28" s="103" t="s">
        <v>444</v>
      </c>
      <c r="C28" s="73">
        <v>0</v>
      </c>
      <c r="D28" s="73">
        <v>0</v>
      </c>
      <c r="E28" s="73">
        <f t="shared" si="8"/>
        <v>0</v>
      </c>
      <c r="F28" s="73">
        <v>0</v>
      </c>
      <c r="G28" s="73">
        <v>0</v>
      </c>
      <c r="H28" s="73">
        <f t="shared" si="7"/>
        <v>0</v>
      </c>
    </row>
    <row r="29" spans="1:8">
      <c r="A29" s="102"/>
      <c r="B29" s="103" t="s">
        <v>445</v>
      </c>
      <c r="C29" s="73">
        <v>0</v>
      </c>
      <c r="D29" s="73">
        <v>0</v>
      </c>
      <c r="E29" s="73">
        <f t="shared" si="8"/>
        <v>0</v>
      </c>
      <c r="F29" s="73">
        <v>0</v>
      </c>
      <c r="G29" s="73">
        <v>0</v>
      </c>
      <c r="H29" s="73">
        <f t="shared" si="7"/>
        <v>0</v>
      </c>
    </row>
    <row r="30" spans="1:8">
      <c r="A30" s="102"/>
      <c r="B30" s="103" t="s">
        <v>446</v>
      </c>
      <c r="C30" s="73">
        <v>0</v>
      </c>
      <c r="D30" s="73">
        <v>0</v>
      </c>
      <c r="E30" s="73">
        <f t="shared" si="8"/>
        <v>0</v>
      </c>
      <c r="F30" s="73">
        <v>0</v>
      </c>
      <c r="G30" s="73">
        <v>0</v>
      </c>
      <c r="H30" s="73">
        <f t="shared" si="7"/>
        <v>0</v>
      </c>
    </row>
    <row r="31" spans="1:8">
      <c r="A31" s="102"/>
      <c r="B31" s="103" t="s">
        <v>447</v>
      </c>
      <c r="C31" s="73">
        <v>0</v>
      </c>
      <c r="D31" s="73">
        <v>0</v>
      </c>
      <c r="E31" s="73">
        <f t="shared" si="8"/>
        <v>0</v>
      </c>
      <c r="F31" s="73">
        <v>0</v>
      </c>
      <c r="G31" s="73">
        <v>0</v>
      </c>
      <c r="H31" s="73">
        <f t="shared" si="7"/>
        <v>0</v>
      </c>
    </row>
    <row r="32" spans="1:8">
      <c r="A32" s="102"/>
      <c r="B32" s="103" t="s">
        <v>448</v>
      </c>
      <c r="C32" s="73">
        <v>0</v>
      </c>
      <c r="D32" s="73">
        <v>0</v>
      </c>
      <c r="E32" s="73">
        <f t="shared" si="8"/>
        <v>0</v>
      </c>
      <c r="F32" s="73">
        <v>0</v>
      </c>
      <c r="G32" s="73">
        <v>0</v>
      </c>
      <c r="H32" s="73">
        <f t="shared" si="7"/>
        <v>0</v>
      </c>
    </row>
    <row r="33" spans="1:8">
      <c r="A33" s="102"/>
      <c r="B33" s="103" t="s">
        <v>449</v>
      </c>
      <c r="C33" s="73">
        <v>0</v>
      </c>
      <c r="D33" s="73">
        <v>0</v>
      </c>
      <c r="E33" s="73">
        <f t="shared" si="8"/>
        <v>0</v>
      </c>
      <c r="F33" s="73">
        <v>0</v>
      </c>
      <c r="G33" s="73">
        <v>0</v>
      </c>
      <c r="H33" s="73">
        <f t="shared" si="7"/>
        <v>0</v>
      </c>
    </row>
    <row r="34" spans="1:8">
      <c r="A34" s="102"/>
      <c r="B34" s="103" t="s">
        <v>450</v>
      </c>
      <c r="C34" s="73">
        <v>0</v>
      </c>
      <c r="D34" s="73">
        <v>0</v>
      </c>
      <c r="E34" s="73">
        <f t="shared" si="8"/>
        <v>0</v>
      </c>
      <c r="F34" s="73">
        <v>0</v>
      </c>
      <c r="G34" s="73">
        <v>0</v>
      </c>
      <c r="H34" s="73">
        <f t="shared" si="7"/>
        <v>0</v>
      </c>
    </row>
    <row r="35" spans="1:8" ht="5.0999999999999996" customHeight="1">
      <c r="A35" s="104"/>
      <c r="B35" s="103"/>
      <c r="C35" s="73"/>
      <c r="D35" s="73"/>
      <c r="E35" s="73"/>
      <c r="F35" s="73"/>
      <c r="G35" s="73"/>
      <c r="H35" s="73"/>
    </row>
    <row r="36" spans="1:8">
      <c r="A36" s="100" t="s">
        <v>451</v>
      </c>
      <c r="B36" s="105"/>
      <c r="C36" s="73">
        <f t="shared" ref="C36:H36" si="9">SUM(C37:C40)</f>
        <v>0</v>
      </c>
      <c r="D36" s="73">
        <f t="shared" si="9"/>
        <v>0</v>
      </c>
      <c r="E36" s="73">
        <f t="shared" si="9"/>
        <v>0</v>
      </c>
      <c r="F36" s="73">
        <f t="shared" si="9"/>
        <v>0</v>
      </c>
      <c r="G36" s="73">
        <f t="shared" si="9"/>
        <v>0</v>
      </c>
      <c r="H36" s="73">
        <f t="shared" si="9"/>
        <v>0</v>
      </c>
    </row>
    <row r="37" spans="1:8">
      <c r="A37" s="102"/>
      <c r="B37" s="103" t="s">
        <v>452</v>
      </c>
      <c r="C37" s="73">
        <v>0</v>
      </c>
      <c r="D37" s="73">
        <v>0</v>
      </c>
      <c r="E37" s="73">
        <f>C37+D37</f>
        <v>0</v>
      </c>
      <c r="F37" s="73">
        <v>0</v>
      </c>
      <c r="G37" s="73">
        <v>0</v>
      </c>
      <c r="H37" s="73">
        <f t="shared" ref="H37:H40" si="10">E37-F37</f>
        <v>0</v>
      </c>
    </row>
    <row r="38" spans="1:8" ht="20.399999999999999">
      <c r="A38" s="102"/>
      <c r="B38" s="103" t="s">
        <v>453</v>
      </c>
      <c r="C38" s="73">
        <v>0</v>
      </c>
      <c r="D38" s="73">
        <v>0</v>
      </c>
      <c r="E38" s="73">
        <f t="shared" ref="E38:E40" si="11">C38+D38</f>
        <v>0</v>
      </c>
      <c r="F38" s="73">
        <v>0</v>
      </c>
      <c r="G38" s="73">
        <v>0</v>
      </c>
      <c r="H38" s="73">
        <f t="shared" si="10"/>
        <v>0</v>
      </c>
    </row>
    <row r="39" spans="1:8">
      <c r="A39" s="102"/>
      <c r="B39" s="103" t="s">
        <v>454</v>
      </c>
      <c r="C39" s="73">
        <v>0</v>
      </c>
      <c r="D39" s="73">
        <v>0</v>
      </c>
      <c r="E39" s="73">
        <f t="shared" si="11"/>
        <v>0</v>
      </c>
      <c r="F39" s="73">
        <v>0</v>
      </c>
      <c r="G39" s="73">
        <v>0</v>
      </c>
      <c r="H39" s="73">
        <f t="shared" si="10"/>
        <v>0</v>
      </c>
    </row>
    <row r="40" spans="1:8">
      <c r="A40" s="102"/>
      <c r="B40" s="103" t="s">
        <v>455</v>
      </c>
      <c r="C40" s="73">
        <v>0</v>
      </c>
      <c r="D40" s="73">
        <v>0</v>
      </c>
      <c r="E40" s="73">
        <f t="shared" si="11"/>
        <v>0</v>
      </c>
      <c r="F40" s="73">
        <v>0</v>
      </c>
      <c r="G40" s="73">
        <v>0</v>
      </c>
      <c r="H40" s="73">
        <f t="shared" si="10"/>
        <v>0</v>
      </c>
    </row>
    <row r="41" spans="1:8" ht="5.0999999999999996" customHeight="1">
      <c r="A41" s="104"/>
      <c r="B41" s="103"/>
      <c r="C41" s="73"/>
      <c r="D41" s="73"/>
      <c r="E41" s="73"/>
      <c r="F41" s="73"/>
      <c r="G41" s="73"/>
      <c r="H41" s="73"/>
    </row>
    <row r="42" spans="1:8">
      <c r="A42" s="106"/>
      <c r="B42" s="88" t="s">
        <v>402</v>
      </c>
      <c r="C42" s="89">
        <f t="shared" ref="C42:H42" si="12">SUM(C36+C25+C16+C6)</f>
        <v>10163047.07</v>
      </c>
      <c r="D42" s="89">
        <f t="shared" si="12"/>
        <v>2170935.69</v>
      </c>
      <c r="E42" s="89">
        <f t="shared" si="12"/>
        <v>12333982.759999998</v>
      </c>
      <c r="F42" s="89">
        <f t="shared" si="12"/>
        <v>11722878.300000001</v>
      </c>
      <c r="G42" s="89">
        <f t="shared" si="12"/>
        <v>11453976.57</v>
      </c>
      <c r="H42" s="89">
        <f t="shared" si="12"/>
        <v>611104.4599999995</v>
      </c>
    </row>
    <row r="43" spans="1:8" ht="13.2">
      <c r="A43" s="107"/>
      <c r="B43" s="107"/>
      <c r="C43" s="107"/>
      <c r="D43" s="107"/>
      <c r="E43" s="107"/>
      <c r="F43" s="107"/>
      <c r="G43" s="107"/>
      <c r="H43" s="107"/>
    </row>
    <row r="44" spans="1:8" ht="13.2">
      <c r="A44" s="107"/>
      <c r="B44" s="107"/>
      <c r="C44" s="107"/>
      <c r="D44" s="107"/>
      <c r="E44" s="107"/>
      <c r="F44" s="107"/>
      <c r="G44" s="107"/>
      <c r="H44" s="107"/>
    </row>
    <row r="45" spans="1:8" ht="13.2">
      <c r="A45" s="107"/>
      <c r="B45" s="107"/>
      <c r="C45" s="107"/>
      <c r="D45" s="107"/>
      <c r="E45" s="107"/>
      <c r="F45" s="107"/>
      <c r="G45" s="107"/>
      <c r="H45" s="107"/>
    </row>
    <row r="46" spans="1:8" ht="13.2">
      <c r="A46" s="108"/>
      <c r="B46" s="108"/>
      <c r="C46" s="108"/>
      <c r="D46" s="108"/>
      <c r="E46" s="108"/>
      <c r="F46" s="108"/>
      <c r="G46" s="108"/>
      <c r="H46" s="108"/>
    </row>
    <row r="47" spans="1:8" ht="13.2">
      <c r="A47" s="108"/>
      <c r="B47" s="108"/>
      <c r="C47" s="108"/>
      <c r="D47" s="108"/>
      <c r="E47" s="108"/>
      <c r="F47" s="108"/>
      <c r="G47" s="108"/>
      <c r="H47" s="108"/>
    </row>
    <row r="48" spans="1:8">
      <c r="B48" s="122" t="s">
        <v>473</v>
      </c>
      <c r="E48" s="5" t="s">
        <v>474</v>
      </c>
    </row>
    <row r="49" spans="2:7">
      <c r="B49" s="122" t="s">
        <v>458</v>
      </c>
      <c r="E49" s="168" t="s">
        <v>459</v>
      </c>
      <c r="F49" s="168"/>
      <c r="G49" s="168"/>
    </row>
    <row r="50" spans="2:7">
      <c r="B50" s="122" t="s">
        <v>469</v>
      </c>
      <c r="E50" s="168" t="s">
        <v>461</v>
      </c>
      <c r="F50" s="168"/>
      <c r="G50" s="168"/>
    </row>
  </sheetData>
  <mergeCells count="6">
    <mergeCell ref="E49:G49"/>
    <mergeCell ref="E50:G50"/>
    <mergeCell ref="C2:G2"/>
    <mergeCell ref="A1:H1"/>
    <mergeCell ref="A2:B4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fitToHeight="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sqref="A1:G40"/>
    </sheetView>
  </sheetViews>
  <sheetFormatPr baseColWidth="10" defaultColWidth="12" defaultRowHeight="10.199999999999999"/>
  <cols>
    <col min="1" max="1" width="56.77734375" style="5" customWidth="1"/>
    <col min="2" max="7" width="16.77734375" style="5" customWidth="1"/>
    <col min="8" max="16384" width="12" style="5"/>
  </cols>
  <sheetData>
    <row r="1" spans="1:7" ht="56.1" customHeight="1">
      <c r="A1" s="181" t="s">
        <v>25</v>
      </c>
      <c r="B1" s="165"/>
      <c r="C1" s="165"/>
      <c r="D1" s="165"/>
      <c r="E1" s="165"/>
      <c r="F1" s="165"/>
      <c r="G1" s="166"/>
    </row>
    <row r="2" spans="1:7">
      <c r="A2" s="126"/>
      <c r="B2" s="182" t="s">
        <v>0</v>
      </c>
      <c r="C2" s="182"/>
      <c r="D2" s="182"/>
      <c r="E2" s="182"/>
      <c r="F2" s="182"/>
      <c r="G2" s="127"/>
    </row>
    <row r="3" spans="1:7" ht="45.75" customHeight="1">
      <c r="A3" s="118" t="s">
        <v>1</v>
      </c>
      <c r="B3" s="110" t="s">
        <v>2</v>
      </c>
      <c r="C3" s="110" t="s">
        <v>3</v>
      </c>
      <c r="D3" s="110" t="s">
        <v>4</v>
      </c>
      <c r="E3" s="110" t="s">
        <v>10</v>
      </c>
      <c r="F3" s="110" t="s">
        <v>9</v>
      </c>
      <c r="G3" s="119" t="s">
        <v>6</v>
      </c>
    </row>
    <row r="4" spans="1:7">
      <c r="A4" s="12" t="s">
        <v>11</v>
      </c>
      <c r="B4" s="13">
        <f>B5+B6+B7+B10+B11+B14</f>
        <v>7079089.4500000002</v>
      </c>
      <c r="C4" s="13">
        <f t="shared" ref="C4:G4" si="0">C5+C6+C7+C10+C11+C14</f>
        <v>659681.54</v>
      </c>
      <c r="D4" s="13">
        <f t="shared" si="0"/>
        <v>7738770.9900000002</v>
      </c>
      <c r="E4" s="13">
        <f t="shared" si="0"/>
        <v>7619240.8899999997</v>
      </c>
      <c r="F4" s="13">
        <f t="shared" si="0"/>
        <v>7619240.8899999997</v>
      </c>
      <c r="G4" s="13">
        <f t="shared" si="0"/>
        <v>119530.10000000056</v>
      </c>
    </row>
    <row r="5" spans="1:7">
      <c r="A5" s="14" t="s">
        <v>12</v>
      </c>
      <c r="B5" s="3">
        <v>7079089.4500000002</v>
      </c>
      <c r="C5" s="3">
        <v>659681.54</v>
      </c>
      <c r="D5" s="2">
        <f>B5+C5</f>
        <v>7738770.9900000002</v>
      </c>
      <c r="E5" s="3">
        <v>7619240.8899999997</v>
      </c>
      <c r="F5" s="3">
        <v>7619240.8899999997</v>
      </c>
      <c r="G5" s="2">
        <f>D5-E5</f>
        <v>119530.10000000056</v>
      </c>
    </row>
    <row r="6" spans="1:7">
      <c r="A6" s="14" t="s">
        <v>13</v>
      </c>
      <c r="B6" s="2"/>
      <c r="C6" s="2"/>
      <c r="D6" s="2">
        <f>B6+C6</f>
        <v>0</v>
      </c>
      <c r="E6" s="2"/>
      <c r="F6" s="2"/>
      <c r="G6" s="2">
        <f>D6-E6</f>
        <v>0</v>
      </c>
    </row>
    <row r="7" spans="1:7">
      <c r="A7" s="14" t="s">
        <v>14</v>
      </c>
      <c r="B7" s="2">
        <f>SUM(B8:B9)</f>
        <v>0</v>
      </c>
      <c r="C7" s="2">
        <f t="shared" ref="C7:G7" si="1">SUM(C8:C9)</f>
        <v>0</v>
      </c>
      <c r="D7" s="2">
        <f t="shared" si="1"/>
        <v>0</v>
      </c>
      <c r="E7" s="2">
        <f t="shared" si="1"/>
        <v>0</v>
      </c>
      <c r="F7" s="2">
        <f t="shared" si="1"/>
        <v>0</v>
      </c>
      <c r="G7" s="2">
        <f t="shared" si="1"/>
        <v>0</v>
      </c>
    </row>
    <row r="8" spans="1:7">
      <c r="A8" s="10" t="s">
        <v>15</v>
      </c>
      <c r="B8" s="3"/>
      <c r="C8" s="3"/>
      <c r="D8" s="2">
        <f t="shared" ref="D8:D10" si="2">B8+C8</f>
        <v>0</v>
      </c>
      <c r="E8" s="3"/>
      <c r="F8" s="3"/>
      <c r="G8" s="3">
        <f t="shared" ref="G8:G14" si="3">D8-E8</f>
        <v>0</v>
      </c>
    </row>
    <row r="9" spans="1:7">
      <c r="A9" s="10" t="s">
        <v>16</v>
      </c>
      <c r="B9" s="3"/>
      <c r="C9" s="3"/>
      <c r="D9" s="2">
        <f t="shared" si="2"/>
        <v>0</v>
      </c>
      <c r="E9" s="3"/>
      <c r="F9" s="3"/>
      <c r="G9" s="3">
        <f t="shared" si="3"/>
        <v>0</v>
      </c>
    </row>
    <row r="10" spans="1:7">
      <c r="A10" s="14" t="s">
        <v>17</v>
      </c>
      <c r="B10" s="2"/>
      <c r="C10" s="2"/>
      <c r="D10" s="2">
        <f t="shared" si="2"/>
        <v>0</v>
      </c>
      <c r="E10" s="2"/>
      <c r="F10" s="2"/>
      <c r="G10" s="2">
        <f t="shared" si="3"/>
        <v>0</v>
      </c>
    </row>
    <row r="11" spans="1:7" ht="20.399999999999999">
      <c r="A11" s="14" t="s">
        <v>18</v>
      </c>
      <c r="B11" s="2">
        <f>SUM(B12:B13)</f>
        <v>0</v>
      </c>
      <c r="C11" s="2">
        <f t="shared" ref="C11:F11" si="4">SUM(C12:C13)</f>
        <v>0</v>
      </c>
      <c r="D11" s="2">
        <f t="shared" si="4"/>
        <v>0</v>
      </c>
      <c r="E11" s="2">
        <f t="shared" si="4"/>
        <v>0</v>
      </c>
      <c r="F11" s="2">
        <f t="shared" si="4"/>
        <v>0</v>
      </c>
      <c r="G11" s="2">
        <f t="shared" si="3"/>
        <v>0</v>
      </c>
    </row>
    <row r="12" spans="1:7">
      <c r="A12" s="10" t="s">
        <v>19</v>
      </c>
      <c r="B12" s="3"/>
      <c r="C12" s="3"/>
      <c r="D12" s="2">
        <f t="shared" ref="D12:D14" si="5">B12+C12</f>
        <v>0</v>
      </c>
      <c r="E12" s="3"/>
      <c r="F12" s="3"/>
      <c r="G12" s="3">
        <f t="shared" si="3"/>
        <v>0</v>
      </c>
    </row>
    <row r="13" spans="1:7">
      <c r="A13" s="10" t="s">
        <v>20</v>
      </c>
      <c r="B13" s="3"/>
      <c r="C13" s="3"/>
      <c r="D13" s="2">
        <f t="shared" si="5"/>
        <v>0</v>
      </c>
      <c r="E13" s="3"/>
      <c r="F13" s="3"/>
      <c r="G13" s="3">
        <f t="shared" si="3"/>
        <v>0</v>
      </c>
    </row>
    <row r="14" spans="1:7">
      <c r="A14" s="14" t="s">
        <v>21</v>
      </c>
      <c r="B14" s="2"/>
      <c r="C14" s="2"/>
      <c r="D14" s="2">
        <f t="shared" si="5"/>
        <v>0</v>
      </c>
      <c r="E14" s="2"/>
      <c r="F14" s="2"/>
      <c r="G14" s="2">
        <f t="shared" si="3"/>
        <v>0</v>
      </c>
    </row>
    <row r="15" spans="1:7" ht="5.0999999999999996" customHeight="1">
      <c r="A15" s="14"/>
      <c r="B15" s="3"/>
      <c r="C15" s="3"/>
      <c r="D15" s="3"/>
      <c r="E15" s="3"/>
      <c r="F15" s="3"/>
      <c r="G15" s="3"/>
    </row>
    <row r="16" spans="1:7">
      <c r="A16" s="7" t="s">
        <v>22</v>
      </c>
      <c r="B16" s="2">
        <f>B17+B18+B19+B22+B23+B26</f>
        <v>0</v>
      </c>
      <c r="C16" s="2">
        <f t="shared" ref="C16:G16" si="6">C17+C18+C19+C22+C23+C26</f>
        <v>359666.85</v>
      </c>
      <c r="D16" s="2">
        <f t="shared" si="6"/>
        <v>359666.85</v>
      </c>
      <c r="E16" s="2">
        <f t="shared" si="6"/>
        <v>359666.85</v>
      </c>
      <c r="F16" s="2">
        <f t="shared" si="6"/>
        <v>359666.85</v>
      </c>
      <c r="G16" s="2">
        <f t="shared" si="6"/>
        <v>0</v>
      </c>
    </row>
    <row r="17" spans="1:7">
      <c r="A17" s="14" t="s">
        <v>12</v>
      </c>
      <c r="B17" s="3">
        <v>0</v>
      </c>
      <c r="C17" s="3">
        <v>359666.85</v>
      </c>
      <c r="D17" s="2">
        <f t="shared" ref="D17:D18" si="7">B17+C17</f>
        <v>359666.85</v>
      </c>
      <c r="E17" s="3">
        <v>359666.85</v>
      </c>
      <c r="F17" s="3">
        <v>359666.85</v>
      </c>
      <c r="G17" s="2">
        <f t="shared" ref="G17:G26" si="8">D17-E17</f>
        <v>0</v>
      </c>
    </row>
    <row r="18" spans="1:7">
      <c r="A18" s="14" t="s">
        <v>13</v>
      </c>
      <c r="B18" s="2"/>
      <c r="C18" s="2"/>
      <c r="D18" s="2">
        <f t="shared" si="7"/>
        <v>0</v>
      </c>
      <c r="E18" s="2"/>
      <c r="F18" s="2"/>
      <c r="G18" s="2">
        <f t="shared" si="8"/>
        <v>0</v>
      </c>
    </row>
    <row r="19" spans="1:7">
      <c r="A19" s="14" t="s">
        <v>14</v>
      </c>
      <c r="B19" s="2">
        <f>SUM(B20:B21)</f>
        <v>0</v>
      </c>
      <c r="C19" s="2">
        <f t="shared" ref="C19:F19" si="9">SUM(C20:C21)</f>
        <v>0</v>
      </c>
      <c r="D19" s="2">
        <f t="shared" si="9"/>
        <v>0</v>
      </c>
      <c r="E19" s="2">
        <f t="shared" si="9"/>
        <v>0</v>
      </c>
      <c r="F19" s="2">
        <f t="shared" si="9"/>
        <v>0</v>
      </c>
      <c r="G19" s="2">
        <f t="shared" si="8"/>
        <v>0</v>
      </c>
    </row>
    <row r="20" spans="1:7">
      <c r="A20" s="10" t="s">
        <v>15</v>
      </c>
      <c r="B20" s="3"/>
      <c r="C20" s="3"/>
      <c r="D20" s="2">
        <f t="shared" ref="D20:D22" si="10">B20+C20</f>
        <v>0</v>
      </c>
      <c r="E20" s="3"/>
      <c r="F20" s="3"/>
      <c r="G20" s="3">
        <f t="shared" si="8"/>
        <v>0</v>
      </c>
    </row>
    <row r="21" spans="1:7">
      <c r="A21" s="10" t="s">
        <v>16</v>
      </c>
      <c r="B21" s="3"/>
      <c r="C21" s="3"/>
      <c r="D21" s="2">
        <f t="shared" si="10"/>
        <v>0</v>
      </c>
      <c r="E21" s="3"/>
      <c r="F21" s="3"/>
      <c r="G21" s="3">
        <f t="shared" si="8"/>
        <v>0</v>
      </c>
    </row>
    <row r="22" spans="1:7">
      <c r="A22" s="14" t="s">
        <v>17</v>
      </c>
      <c r="B22" s="2"/>
      <c r="C22" s="2"/>
      <c r="D22" s="2">
        <f t="shared" si="10"/>
        <v>0</v>
      </c>
      <c r="E22" s="2"/>
      <c r="F22" s="2"/>
      <c r="G22" s="2">
        <f t="shared" si="8"/>
        <v>0</v>
      </c>
    </row>
    <row r="23" spans="1:7" ht="20.399999999999999">
      <c r="A23" s="14" t="s">
        <v>18</v>
      </c>
      <c r="B23" s="2">
        <f>SUM(B24:B25)</f>
        <v>0</v>
      </c>
      <c r="C23" s="2">
        <f t="shared" ref="C23:F23" si="11">SUM(C24:C25)</f>
        <v>0</v>
      </c>
      <c r="D23" s="2">
        <f t="shared" si="11"/>
        <v>0</v>
      </c>
      <c r="E23" s="2">
        <f t="shared" si="11"/>
        <v>0</v>
      </c>
      <c r="F23" s="2">
        <f t="shared" si="11"/>
        <v>0</v>
      </c>
      <c r="G23" s="2">
        <f t="shared" si="8"/>
        <v>0</v>
      </c>
    </row>
    <row r="24" spans="1:7">
      <c r="A24" s="10" t="s">
        <v>19</v>
      </c>
      <c r="B24" s="3"/>
      <c r="C24" s="3"/>
      <c r="D24" s="2">
        <f t="shared" ref="D24:D26" si="12">B24+C24</f>
        <v>0</v>
      </c>
      <c r="E24" s="3"/>
      <c r="F24" s="3"/>
      <c r="G24" s="3">
        <f t="shared" si="8"/>
        <v>0</v>
      </c>
    </row>
    <row r="25" spans="1:7">
      <c r="A25" s="10" t="s">
        <v>20</v>
      </c>
      <c r="B25" s="3"/>
      <c r="C25" s="3"/>
      <c r="D25" s="2">
        <f t="shared" si="12"/>
        <v>0</v>
      </c>
      <c r="E25" s="3"/>
      <c r="F25" s="3"/>
      <c r="G25" s="3">
        <f t="shared" si="8"/>
        <v>0</v>
      </c>
    </row>
    <row r="26" spans="1:7">
      <c r="A26" s="14" t="s">
        <v>21</v>
      </c>
      <c r="B26" s="2"/>
      <c r="C26" s="2"/>
      <c r="D26" s="2">
        <f t="shared" si="12"/>
        <v>0</v>
      </c>
      <c r="E26" s="2"/>
      <c r="F26" s="2"/>
      <c r="G26" s="2">
        <f t="shared" si="8"/>
        <v>0</v>
      </c>
    </row>
    <row r="27" spans="1:7">
      <c r="A27" s="7" t="s">
        <v>23</v>
      </c>
      <c r="B27" s="2">
        <f>B4+B16</f>
        <v>7079089.4500000002</v>
      </c>
      <c r="C27" s="2">
        <f t="shared" ref="C27:G27" si="13">C4+C16</f>
        <v>1019348.39</v>
      </c>
      <c r="D27" s="2">
        <f t="shared" si="13"/>
        <v>8098437.8399999999</v>
      </c>
      <c r="E27" s="2">
        <f t="shared" si="13"/>
        <v>7978907.7399999993</v>
      </c>
      <c r="F27" s="2">
        <f t="shared" si="13"/>
        <v>7978907.7399999993</v>
      </c>
      <c r="G27" s="2">
        <f t="shared" si="13"/>
        <v>119530.10000000056</v>
      </c>
    </row>
    <row r="28" spans="1:7" ht="5.0999999999999996" customHeight="1">
      <c r="A28" s="15"/>
      <c r="B28" s="4"/>
      <c r="C28" s="4"/>
      <c r="D28" s="4"/>
      <c r="E28" s="4"/>
      <c r="F28" s="4"/>
      <c r="G28" s="4"/>
    </row>
    <row r="34" spans="1:6">
      <c r="A34" s="122" t="s">
        <v>475</v>
      </c>
    </row>
    <row r="35" spans="1:6">
      <c r="A35" s="122" t="s">
        <v>458</v>
      </c>
      <c r="D35" s="168" t="s">
        <v>476</v>
      </c>
      <c r="E35" s="168"/>
      <c r="F35" s="168"/>
    </row>
    <row r="36" spans="1:6">
      <c r="A36" s="122" t="s">
        <v>460</v>
      </c>
      <c r="D36" s="168" t="s">
        <v>459</v>
      </c>
      <c r="E36" s="168"/>
      <c r="F36" s="168"/>
    </row>
    <row r="37" spans="1:6">
      <c r="D37" s="168" t="s">
        <v>461</v>
      </c>
      <c r="E37" s="168"/>
      <c r="F37" s="168"/>
    </row>
  </sheetData>
  <mergeCells count="5">
    <mergeCell ref="A1:G1"/>
    <mergeCell ref="B2:F2"/>
    <mergeCell ref="D35:F35"/>
    <mergeCell ref="D36:F36"/>
    <mergeCell ref="D37:F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6" sqref="D16"/>
    </sheetView>
  </sheetViews>
  <sheetFormatPr baseColWidth="10" defaultRowHeight="13.2"/>
  <sheetData>
    <row r="1" spans="1:11" ht="13.2" customHeight="1">
      <c r="A1" s="131" t="s">
        <v>316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</row>
    <row r="2" spans="1:11" ht="13.2" customHeight="1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6"/>
    </row>
    <row r="3" spans="1:11" ht="13.2" customHeight="1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3.2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6"/>
    </row>
    <row r="5" spans="1:11" ht="13.8" customHeight="1" thickBot="1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9"/>
    </row>
    <row r="6" spans="1:11" ht="13.8" thickBot="1"/>
    <row r="7" spans="1:11" ht="13.8" thickBot="1">
      <c r="A7" s="128" t="s">
        <v>317</v>
      </c>
      <c r="B7" s="129"/>
      <c r="C7" s="130"/>
      <c r="D7" s="128" t="s">
        <v>318</v>
      </c>
      <c r="E7" s="129"/>
      <c r="F7" s="129"/>
      <c r="G7" s="129"/>
      <c r="H7" s="129"/>
      <c r="I7" s="129"/>
      <c r="J7" s="129"/>
      <c r="K7" s="130"/>
    </row>
    <row r="8" spans="1:11" ht="13.8" thickBot="1"/>
    <row r="9" spans="1:11" ht="13.8" thickBot="1">
      <c r="A9" s="128" t="s">
        <v>319</v>
      </c>
      <c r="B9" s="129"/>
      <c r="C9" s="130"/>
      <c r="D9" s="128" t="s">
        <v>320</v>
      </c>
      <c r="E9" s="129"/>
      <c r="F9" s="129"/>
      <c r="G9" s="129"/>
      <c r="H9" s="129"/>
      <c r="I9" s="129"/>
      <c r="J9" s="129"/>
      <c r="K9" s="130"/>
    </row>
    <row r="10" spans="1:11" ht="13.8" thickBot="1"/>
    <row r="11" spans="1:11" ht="13.8" thickBot="1">
      <c r="A11" s="128" t="s">
        <v>321</v>
      </c>
      <c r="B11" s="129"/>
      <c r="C11" s="130"/>
      <c r="D11" s="128" t="s">
        <v>322</v>
      </c>
      <c r="E11" s="129"/>
      <c r="F11" s="129"/>
      <c r="G11" s="129"/>
      <c r="H11" s="129"/>
      <c r="I11" s="129"/>
      <c r="J11" s="129"/>
      <c r="K11" s="130"/>
    </row>
    <row r="12" spans="1:11" ht="13.8" thickBot="1"/>
    <row r="13" spans="1:11" ht="13.8" thickBot="1">
      <c r="A13" s="128" t="s">
        <v>323</v>
      </c>
      <c r="B13" s="129"/>
      <c r="C13" s="130"/>
      <c r="D13" s="128">
        <v>2018</v>
      </c>
      <c r="E13" s="129"/>
      <c r="F13" s="129"/>
      <c r="G13" s="129"/>
      <c r="H13" s="129"/>
      <c r="I13" s="129"/>
      <c r="J13" s="129"/>
      <c r="K13" s="130"/>
    </row>
    <row r="14" spans="1:11" ht="13.8" thickBot="1"/>
    <row r="15" spans="1:11" ht="13.8" thickBot="1">
      <c r="A15" s="128" t="s">
        <v>324</v>
      </c>
      <c r="B15" s="129"/>
      <c r="C15" s="130"/>
      <c r="D15" s="128" t="s">
        <v>325</v>
      </c>
      <c r="E15" s="129"/>
      <c r="F15" s="129"/>
      <c r="G15" s="129"/>
      <c r="H15" s="129"/>
      <c r="I15" s="129"/>
      <c r="J15" s="129"/>
      <c r="K15" s="130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>
      <selection activeCell="G3" sqref="G3"/>
    </sheetView>
  </sheetViews>
  <sheetFormatPr baseColWidth="10" defaultRowHeight="13.2"/>
  <cols>
    <col min="1" max="1" width="38" customWidth="1"/>
    <col min="4" max="4" width="54.6640625" customWidth="1"/>
    <col min="6" max="6" width="33.6640625" customWidth="1"/>
  </cols>
  <sheetData>
    <row r="1" spans="1:6" ht="52.8" customHeight="1">
      <c r="A1" s="140" t="s">
        <v>26</v>
      </c>
      <c r="B1" s="141"/>
      <c r="C1" s="141"/>
      <c r="D1" s="141"/>
      <c r="E1" s="141"/>
      <c r="F1" s="142"/>
    </row>
    <row r="2" spans="1:6">
      <c r="A2" s="109" t="s">
        <v>1</v>
      </c>
      <c r="B2" s="110">
        <v>2018</v>
      </c>
      <c r="C2" s="110">
        <v>2017</v>
      </c>
      <c r="D2" s="109" t="s">
        <v>1</v>
      </c>
      <c r="E2" s="110">
        <v>2018</v>
      </c>
      <c r="F2" s="110">
        <v>2017</v>
      </c>
    </row>
    <row r="3" spans="1:6">
      <c r="A3" s="25"/>
      <c r="B3" s="6"/>
      <c r="C3" s="6"/>
      <c r="D3" s="26"/>
      <c r="E3" s="6"/>
      <c r="F3" s="6"/>
    </row>
    <row r="4" spans="1:6">
      <c r="A4" s="27" t="s">
        <v>27</v>
      </c>
      <c r="B4" s="2"/>
      <c r="C4" s="2"/>
      <c r="D4" s="28" t="s">
        <v>28</v>
      </c>
      <c r="E4" s="2"/>
      <c r="F4" s="2"/>
    </row>
    <row r="5" spans="1:6">
      <c r="A5" s="27" t="s">
        <v>29</v>
      </c>
      <c r="B5" s="3"/>
      <c r="C5" s="3"/>
      <c r="D5" s="28" t="s">
        <v>30</v>
      </c>
      <c r="E5" s="3"/>
      <c r="F5" s="3"/>
    </row>
    <row r="6" spans="1:6">
      <c r="A6" s="25" t="s">
        <v>31</v>
      </c>
      <c r="B6" s="3">
        <f>SUM(B7:B13)</f>
        <v>1477625.73</v>
      </c>
      <c r="C6" s="3">
        <f>SUM(C7:C13)</f>
        <v>2794313.24</v>
      </c>
      <c r="D6" s="26" t="s">
        <v>32</v>
      </c>
      <c r="E6" s="3">
        <f>SUM(E7:E15)</f>
        <v>10320440.59</v>
      </c>
      <c r="F6" s="3">
        <f>SUM(F7:F15)</f>
        <v>10695643.300000001</v>
      </c>
    </row>
    <row r="7" spans="1:6">
      <c r="A7" s="29" t="s">
        <v>33</v>
      </c>
      <c r="B7" s="3"/>
      <c r="C7" s="3"/>
      <c r="D7" s="30" t="s">
        <v>34</v>
      </c>
      <c r="E7" s="3">
        <v>2684385.11</v>
      </c>
      <c r="F7" s="3">
        <v>2615814.2599999998</v>
      </c>
    </row>
    <row r="8" spans="1:6">
      <c r="A8" s="29" t="s">
        <v>35</v>
      </c>
      <c r="B8" s="3">
        <v>0</v>
      </c>
      <c r="C8" s="3">
        <v>0</v>
      </c>
      <c r="D8" s="30" t="s">
        <v>36</v>
      </c>
      <c r="E8" s="3">
        <v>7240632.8499999996</v>
      </c>
      <c r="F8" s="3">
        <v>7082020.4699999997</v>
      </c>
    </row>
    <row r="9" spans="1:6">
      <c r="A9" s="29" t="s">
        <v>37</v>
      </c>
      <c r="B9" s="3">
        <v>1477625.73</v>
      </c>
      <c r="C9" s="3">
        <v>2794313.24</v>
      </c>
      <c r="D9" s="30" t="s">
        <v>38</v>
      </c>
      <c r="E9" s="3">
        <v>464</v>
      </c>
      <c r="F9" s="3">
        <v>464</v>
      </c>
    </row>
    <row r="10" spans="1:6">
      <c r="A10" s="29" t="s">
        <v>39</v>
      </c>
      <c r="B10" s="3"/>
      <c r="C10" s="3"/>
      <c r="D10" s="30" t="s">
        <v>40</v>
      </c>
      <c r="E10" s="3"/>
      <c r="F10" s="3"/>
    </row>
    <row r="11" spans="1:6">
      <c r="A11" s="29" t="s">
        <v>41</v>
      </c>
      <c r="B11" s="3"/>
      <c r="C11" s="3"/>
      <c r="D11" s="30" t="s">
        <v>42</v>
      </c>
      <c r="E11" s="3"/>
      <c r="F11" s="3"/>
    </row>
    <row r="12" spans="1:6" ht="20.399999999999999">
      <c r="A12" s="29" t="s">
        <v>43</v>
      </c>
      <c r="B12" s="3"/>
      <c r="C12" s="3"/>
      <c r="D12" s="30" t="s">
        <v>44</v>
      </c>
      <c r="E12" s="3"/>
      <c r="F12" s="3"/>
    </row>
    <row r="13" spans="1:6">
      <c r="A13" s="29" t="s">
        <v>45</v>
      </c>
      <c r="B13" s="3"/>
      <c r="C13" s="3"/>
      <c r="D13" s="30" t="s">
        <v>46</v>
      </c>
      <c r="E13" s="3">
        <v>1016666.56</v>
      </c>
      <c r="F13" s="3">
        <v>997598.25</v>
      </c>
    </row>
    <row r="14" spans="1:6" ht="20.399999999999999">
      <c r="A14" s="25" t="s">
        <v>47</v>
      </c>
      <c r="B14" s="3">
        <f>SUM(B15:B21)</f>
        <v>-483457.36</v>
      </c>
      <c r="C14" s="3">
        <f>SUM(C15:C21)</f>
        <v>492814.87</v>
      </c>
      <c r="D14" s="30" t="s">
        <v>48</v>
      </c>
      <c r="E14" s="3"/>
      <c r="F14" s="3"/>
    </row>
    <row r="15" spans="1:6">
      <c r="A15" s="29" t="s">
        <v>49</v>
      </c>
      <c r="B15" s="3"/>
      <c r="C15" s="3"/>
      <c r="D15" s="30" t="s">
        <v>50</v>
      </c>
      <c r="E15" s="3">
        <v>-621707.93000000005</v>
      </c>
      <c r="F15" s="3">
        <v>-253.68</v>
      </c>
    </row>
    <row r="16" spans="1:6">
      <c r="A16" s="29" t="s">
        <v>51</v>
      </c>
      <c r="B16" s="3">
        <v>380267.09</v>
      </c>
      <c r="C16" s="3">
        <v>356273.16</v>
      </c>
      <c r="D16" s="26" t="s">
        <v>52</v>
      </c>
      <c r="E16" s="3">
        <f>SUM(E17:E19)</f>
        <v>0</v>
      </c>
      <c r="F16" s="3">
        <f>SUM(F17:F19)</f>
        <v>0</v>
      </c>
    </row>
    <row r="17" spans="1:6">
      <c r="A17" s="29" t="s">
        <v>53</v>
      </c>
      <c r="B17" s="3">
        <v>-11460.95</v>
      </c>
      <c r="C17" s="3">
        <v>0</v>
      </c>
      <c r="D17" s="30" t="s">
        <v>54</v>
      </c>
      <c r="E17" s="3">
        <v>0</v>
      </c>
      <c r="F17" s="3">
        <v>0</v>
      </c>
    </row>
    <row r="18" spans="1:6">
      <c r="A18" s="29" t="s">
        <v>55</v>
      </c>
      <c r="B18" s="3">
        <v>6016</v>
      </c>
      <c r="C18" s="3">
        <v>136541.71</v>
      </c>
      <c r="D18" s="30" t="s">
        <v>56</v>
      </c>
      <c r="E18" s="3">
        <v>0</v>
      </c>
      <c r="F18" s="3">
        <v>0</v>
      </c>
    </row>
    <row r="19" spans="1:6" ht="20.399999999999999">
      <c r="A19" s="29" t="s">
        <v>57</v>
      </c>
      <c r="B19" s="3">
        <v>10000</v>
      </c>
      <c r="C19" s="3">
        <v>0</v>
      </c>
      <c r="D19" s="30" t="s">
        <v>58</v>
      </c>
      <c r="E19" s="3">
        <v>0</v>
      </c>
      <c r="F19" s="3">
        <v>0</v>
      </c>
    </row>
    <row r="20" spans="1:6">
      <c r="A20" s="29" t="s">
        <v>59</v>
      </c>
      <c r="B20" s="3"/>
      <c r="C20" s="3"/>
      <c r="D20" s="26" t="s">
        <v>60</v>
      </c>
      <c r="E20" s="3">
        <f>SUM(E21:E22)</f>
        <v>0</v>
      </c>
      <c r="F20" s="3">
        <f>SUM(F21:F22)</f>
        <v>0</v>
      </c>
    </row>
    <row r="21" spans="1:6" ht="20.399999999999999">
      <c r="A21" s="29" t="s">
        <v>61</v>
      </c>
      <c r="B21" s="3">
        <v>-868279.5</v>
      </c>
      <c r="C21" s="3">
        <v>0</v>
      </c>
      <c r="D21" s="30" t="s">
        <v>62</v>
      </c>
      <c r="E21" s="3">
        <v>0</v>
      </c>
      <c r="F21" s="3">
        <v>0</v>
      </c>
    </row>
    <row r="22" spans="1:6" ht="20.399999999999999">
      <c r="A22" s="25" t="s">
        <v>63</v>
      </c>
      <c r="B22" s="3">
        <f>SUM(B23:B27)</f>
        <v>5447.71</v>
      </c>
      <c r="C22" s="3">
        <f>SUM(C23:C27)</f>
        <v>5447.71</v>
      </c>
      <c r="D22" s="30" t="s">
        <v>64</v>
      </c>
      <c r="E22" s="3">
        <v>0</v>
      </c>
      <c r="F22" s="3">
        <v>0</v>
      </c>
    </row>
    <row r="23" spans="1:6" ht="20.399999999999999">
      <c r="A23" s="29" t="s">
        <v>65</v>
      </c>
      <c r="B23" s="3"/>
      <c r="C23" s="3"/>
      <c r="D23" s="26" t="s">
        <v>66</v>
      </c>
      <c r="E23" s="3">
        <v>0</v>
      </c>
      <c r="F23" s="3">
        <v>0</v>
      </c>
    </row>
    <row r="24" spans="1:6" ht="20.399999999999999">
      <c r="A24" s="29" t="s">
        <v>67</v>
      </c>
      <c r="B24" s="3">
        <v>5447.71</v>
      </c>
      <c r="C24" s="3">
        <v>5447.71</v>
      </c>
      <c r="D24" s="26" t="s">
        <v>68</v>
      </c>
      <c r="E24" s="3">
        <f>SUM(E25:E27)</f>
        <v>0</v>
      </c>
      <c r="F24" s="3">
        <f>SUM(F25:F27)</f>
        <v>0</v>
      </c>
    </row>
    <row r="25" spans="1:6" ht="20.399999999999999">
      <c r="A25" s="29" t="s">
        <v>69</v>
      </c>
      <c r="B25" s="3"/>
      <c r="C25" s="3"/>
      <c r="D25" s="30" t="s">
        <v>70</v>
      </c>
      <c r="E25" s="3">
        <v>0</v>
      </c>
      <c r="F25" s="3">
        <v>0</v>
      </c>
    </row>
    <row r="26" spans="1:6" ht="20.399999999999999">
      <c r="A26" s="29" t="s">
        <v>71</v>
      </c>
      <c r="B26" s="3"/>
      <c r="C26" s="3"/>
      <c r="D26" s="30" t="s">
        <v>72</v>
      </c>
      <c r="E26" s="3">
        <v>0</v>
      </c>
      <c r="F26" s="3">
        <v>0</v>
      </c>
    </row>
    <row r="27" spans="1:6" ht="20.399999999999999">
      <c r="A27" s="29" t="s">
        <v>73</v>
      </c>
      <c r="B27" s="3"/>
      <c r="C27" s="3"/>
      <c r="D27" s="30" t="s">
        <v>74</v>
      </c>
      <c r="E27" s="3">
        <v>0</v>
      </c>
      <c r="F27" s="3">
        <v>0</v>
      </c>
    </row>
    <row r="28" spans="1:6" ht="20.399999999999999">
      <c r="A28" s="25" t="s">
        <v>75</v>
      </c>
      <c r="B28" s="3">
        <f>SUM(B29:B33)</f>
        <v>0</v>
      </c>
      <c r="C28" s="3">
        <f>SUM(C29:C33)</f>
        <v>0</v>
      </c>
      <c r="D28" s="26" t="s">
        <v>76</v>
      </c>
      <c r="E28" s="3">
        <f>SUM(E29:E34)</f>
        <v>0</v>
      </c>
      <c r="F28" s="3">
        <f>SUM(F29:F34)</f>
        <v>0</v>
      </c>
    </row>
    <row r="29" spans="1:6">
      <c r="A29" s="29" t="s">
        <v>77</v>
      </c>
      <c r="B29" s="3">
        <v>0</v>
      </c>
      <c r="C29" s="3">
        <v>0</v>
      </c>
      <c r="D29" s="30" t="s">
        <v>78</v>
      </c>
      <c r="E29" s="3"/>
      <c r="F29" s="3"/>
    </row>
    <row r="30" spans="1:6">
      <c r="A30" s="29" t="s">
        <v>79</v>
      </c>
      <c r="B30" s="3"/>
      <c r="C30" s="3"/>
      <c r="D30" s="30" t="s">
        <v>80</v>
      </c>
      <c r="E30" s="3"/>
      <c r="F30" s="3"/>
    </row>
    <row r="31" spans="1:6" ht="20.399999999999999">
      <c r="A31" s="29" t="s">
        <v>81</v>
      </c>
      <c r="B31" s="3"/>
      <c r="C31" s="3"/>
      <c r="D31" s="30" t="s">
        <v>82</v>
      </c>
      <c r="E31" s="3"/>
      <c r="F31" s="3"/>
    </row>
    <row r="32" spans="1:6" ht="20.399999999999999">
      <c r="A32" s="29" t="s">
        <v>83</v>
      </c>
      <c r="B32" s="3"/>
      <c r="C32" s="3"/>
      <c r="D32" s="30" t="s">
        <v>84</v>
      </c>
      <c r="E32" s="3"/>
      <c r="F32" s="3"/>
    </row>
    <row r="33" spans="1:6">
      <c r="A33" s="29" t="s">
        <v>85</v>
      </c>
      <c r="B33" s="3"/>
      <c r="C33" s="3"/>
      <c r="D33" s="30" t="s">
        <v>86</v>
      </c>
      <c r="E33" s="3"/>
      <c r="F33" s="3"/>
    </row>
    <row r="34" spans="1:6">
      <c r="A34" s="25" t="s">
        <v>87</v>
      </c>
      <c r="B34" s="3">
        <v>0</v>
      </c>
      <c r="C34" s="3">
        <v>0</v>
      </c>
      <c r="D34" s="30" t="s">
        <v>88</v>
      </c>
      <c r="E34" s="3"/>
      <c r="F34" s="3"/>
    </row>
    <row r="35" spans="1:6" ht="20.399999999999999">
      <c r="A35" s="25" t="s">
        <v>89</v>
      </c>
      <c r="B35" s="3">
        <f>SUM(B36:B37)</f>
        <v>0</v>
      </c>
      <c r="C35" s="3">
        <f>SUM(C36:C37)</f>
        <v>0</v>
      </c>
      <c r="D35" s="26" t="s">
        <v>90</v>
      </c>
      <c r="E35" s="3">
        <f>SUM(E36:E38)</f>
        <v>0</v>
      </c>
      <c r="F35" s="3">
        <f>SUM(F36:F38)</f>
        <v>0</v>
      </c>
    </row>
    <row r="36" spans="1:6" ht="20.399999999999999">
      <c r="A36" s="29" t="s">
        <v>91</v>
      </c>
      <c r="B36" s="3">
        <v>0</v>
      </c>
      <c r="C36" s="3">
        <v>0</v>
      </c>
      <c r="D36" s="30" t="s">
        <v>92</v>
      </c>
      <c r="E36" s="3">
        <v>0</v>
      </c>
      <c r="F36" s="3">
        <v>0</v>
      </c>
    </row>
    <row r="37" spans="1:6">
      <c r="A37" s="29" t="s">
        <v>93</v>
      </c>
      <c r="B37" s="3">
        <v>0</v>
      </c>
      <c r="C37" s="3">
        <v>0</v>
      </c>
      <c r="D37" s="30" t="s">
        <v>94</v>
      </c>
      <c r="E37" s="3">
        <v>0</v>
      </c>
      <c r="F37" s="3">
        <v>0</v>
      </c>
    </row>
    <row r="38" spans="1:6">
      <c r="A38" s="25" t="s">
        <v>95</v>
      </c>
      <c r="B38" s="3">
        <f>SUM(B39:B42)</f>
        <v>0</v>
      </c>
      <c r="C38" s="3">
        <f>SUM(C39:C42)</f>
        <v>0</v>
      </c>
      <c r="D38" s="30" t="s">
        <v>96</v>
      </c>
      <c r="E38" s="3">
        <v>0</v>
      </c>
      <c r="F38" s="3">
        <v>0</v>
      </c>
    </row>
    <row r="39" spans="1:6">
      <c r="A39" s="29" t="s">
        <v>97</v>
      </c>
      <c r="B39" s="3"/>
      <c r="C39" s="3"/>
      <c r="D39" s="26" t="s">
        <v>98</v>
      </c>
      <c r="E39" s="3">
        <f>SUM(E40:E42)</f>
        <v>0</v>
      </c>
      <c r="F39" s="3">
        <f>SUM(F40:F42)</f>
        <v>0</v>
      </c>
    </row>
    <row r="40" spans="1:6">
      <c r="A40" s="29" t="s">
        <v>99</v>
      </c>
      <c r="B40" s="3"/>
      <c r="C40" s="3"/>
      <c r="D40" s="30" t="s">
        <v>100</v>
      </c>
      <c r="E40" s="3">
        <v>0</v>
      </c>
      <c r="F40" s="3">
        <v>0</v>
      </c>
    </row>
    <row r="41" spans="1:6" ht="20.399999999999999">
      <c r="A41" s="29" t="s">
        <v>101</v>
      </c>
      <c r="B41" s="3"/>
      <c r="C41" s="3"/>
      <c r="D41" s="30" t="s">
        <v>102</v>
      </c>
      <c r="E41" s="3">
        <v>0</v>
      </c>
      <c r="F41" s="3">
        <v>0</v>
      </c>
    </row>
    <row r="42" spans="1:6">
      <c r="A42" s="29" t="s">
        <v>103</v>
      </c>
      <c r="B42" s="3"/>
      <c r="C42" s="3"/>
      <c r="D42" s="30" t="s">
        <v>104</v>
      </c>
      <c r="E42" s="3">
        <v>0</v>
      </c>
      <c r="F42" s="3">
        <v>0</v>
      </c>
    </row>
    <row r="43" spans="1:6">
      <c r="A43" s="25"/>
      <c r="B43" s="3"/>
      <c r="C43" s="3"/>
      <c r="D43" s="26"/>
      <c r="E43" s="3"/>
      <c r="F43" s="3"/>
    </row>
    <row r="44" spans="1:6" ht="20.399999999999999">
      <c r="A44" s="27" t="s">
        <v>105</v>
      </c>
      <c r="B44" s="2">
        <f>B6+B14+B22+B28+B34+B35+B38</f>
        <v>999616.08</v>
      </c>
      <c r="C44" s="2">
        <f>C6+C14+C22+C28+C34+C35+C38</f>
        <v>3292575.8200000003</v>
      </c>
      <c r="D44" s="28" t="s">
        <v>106</v>
      </c>
      <c r="E44" s="2">
        <f>E6+E16+E20+E23+E24+E28+E35+E39</f>
        <v>10320440.59</v>
      </c>
      <c r="F44" s="2">
        <f>F6+F16+F20+F23+F24+F28+F35+F39</f>
        <v>10695643.300000001</v>
      </c>
    </row>
    <row r="45" spans="1:6">
      <c r="A45" s="27"/>
      <c r="B45" s="3"/>
      <c r="C45" s="3"/>
      <c r="D45" s="28"/>
      <c r="E45" s="3"/>
      <c r="F45" s="3"/>
    </row>
    <row r="46" spans="1:6">
      <c r="A46" s="31" t="s">
        <v>107</v>
      </c>
      <c r="B46" s="3"/>
      <c r="C46" s="3"/>
      <c r="D46" s="28" t="s">
        <v>108</v>
      </c>
      <c r="E46" s="3"/>
      <c r="F46" s="3"/>
    </row>
    <row r="47" spans="1:6">
      <c r="A47" s="32" t="s">
        <v>109</v>
      </c>
      <c r="B47" s="3">
        <v>0</v>
      </c>
      <c r="C47" s="3">
        <v>0</v>
      </c>
      <c r="D47" s="26" t="s">
        <v>110</v>
      </c>
      <c r="E47" s="3">
        <v>0</v>
      </c>
      <c r="F47" s="3">
        <v>0</v>
      </c>
    </row>
    <row r="48" spans="1:6" ht="20.399999999999999">
      <c r="A48" s="32" t="s">
        <v>111</v>
      </c>
      <c r="B48" s="3">
        <v>0</v>
      </c>
      <c r="C48" s="3">
        <v>0</v>
      </c>
      <c r="D48" s="26" t="s">
        <v>112</v>
      </c>
      <c r="E48" s="3">
        <v>0</v>
      </c>
      <c r="F48" s="3">
        <v>0</v>
      </c>
    </row>
    <row r="49" spans="1:6" ht="20.399999999999999">
      <c r="A49" s="32" t="s">
        <v>113</v>
      </c>
      <c r="B49" s="3">
        <v>2835870.16</v>
      </c>
      <c r="C49" s="3">
        <v>2835870.16</v>
      </c>
      <c r="D49" s="26" t="s">
        <v>114</v>
      </c>
      <c r="E49" s="3">
        <v>0</v>
      </c>
      <c r="F49" s="3">
        <v>0</v>
      </c>
    </row>
    <row r="50" spans="1:6">
      <c r="A50" s="32" t="s">
        <v>115</v>
      </c>
      <c r="B50" s="3">
        <v>2659755.4</v>
      </c>
      <c r="C50" s="3">
        <v>2350827.4</v>
      </c>
      <c r="D50" s="26" t="s">
        <v>116</v>
      </c>
      <c r="E50" s="3">
        <v>0</v>
      </c>
      <c r="F50" s="3">
        <v>0</v>
      </c>
    </row>
    <row r="51" spans="1:6">
      <c r="A51" s="32" t="s">
        <v>117</v>
      </c>
      <c r="B51" s="3">
        <v>0</v>
      </c>
      <c r="C51" s="3">
        <v>0</v>
      </c>
      <c r="D51" s="26" t="s">
        <v>118</v>
      </c>
      <c r="E51" s="3">
        <v>0</v>
      </c>
      <c r="F51" s="3">
        <v>0</v>
      </c>
    </row>
    <row r="52" spans="1:6" ht="20.399999999999999">
      <c r="A52" s="32" t="s">
        <v>119</v>
      </c>
      <c r="B52" s="3">
        <v>-158362.89000000001</v>
      </c>
      <c r="C52" s="3">
        <v>-115958.83</v>
      </c>
      <c r="D52" s="26" t="s">
        <v>120</v>
      </c>
      <c r="E52" s="3">
        <v>0</v>
      </c>
      <c r="F52" s="3">
        <v>0</v>
      </c>
    </row>
    <row r="53" spans="1:6">
      <c r="A53" s="32" t="s">
        <v>121</v>
      </c>
      <c r="B53" s="3">
        <v>178703.41</v>
      </c>
      <c r="C53" s="3">
        <v>178703.41</v>
      </c>
      <c r="D53" s="28"/>
      <c r="E53" s="3"/>
      <c r="F53" s="3"/>
    </row>
    <row r="54" spans="1:6" ht="20.399999999999999">
      <c r="A54" s="32" t="s">
        <v>122</v>
      </c>
      <c r="B54" s="3">
        <v>0</v>
      </c>
      <c r="C54" s="3">
        <v>0</v>
      </c>
      <c r="D54" s="28" t="s">
        <v>123</v>
      </c>
      <c r="E54" s="2">
        <f>SUM(E47:E52)</f>
        <v>0</v>
      </c>
      <c r="F54" s="2">
        <f>SUM(F47:F52)</f>
        <v>0</v>
      </c>
    </row>
    <row r="55" spans="1:6">
      <c r="A55" s="32" t="s">
        <v>124</v>
      </c>
      <c r="B55" s="3">
        <v>0</v>
      </c>
      <c r="C55" s="3">
        <v>0</v>
      </c>
      <c r="D55" s="33"/>
      <c r="E55" s="3"/>
      <c r="F55" s="3"/>
    </row>
    <row r="56" spans="1:6">
      <c r="A56" s="32"/>
      <c r="B56" s="3"/>
      <c r="C56" s="3"/>
      <c r="D56" s="28" t="s">
        <v>125</v>
      </c>
      <c r="E56" s="2">
        <f>E54+E44</f>
        <v>10320440.59</v>
      </c>
      <c r="F56" s="2">
        <f>F54+F44</f>
        <v>10695643.300000001</v>
      </c>
    </row>
    <row r="57" spans="1:6" ht="20.399999999999999">
      <c r="A57" s="31" t="s">
        <v>126</v>
      </c>
      <c r="B57" s="2">
        <f>SUM(B47:B55)</f>
        <v>5515966.080000001</v>
      </c>
      <c r="C57" s="2">
        <f>SUM(C47:C55)</f>
        <v>5249442.1400000006</v>
      </c>
      <c r="D57" s="26"/>
      <c r="E57" s="3"/>
      <c r="F57" s="3"/>
    </row>
    <row r="58" spans="1:6">
      <c r="A58" s="32"/>
      <c r="B58" s="3"/>
      <c r="C58" s="3"/>
      <c r="D58" s="28" t="s">
        <v>127</v>
      </c>
      <c r="E58" s="3"/>
      <c r="F58" s="3"/>
    </row>
    <row r="59" spans="1:6">
      <c r="A59" s="31" t="s">
        <v>128</v>
      </c>
      <c r="B59" s="2">
        <f>B44+B57</f>
        <v>6515582.1600000011</v>
      </c>
      <c r="C59" s="2">
        <f>C44+C57</f>
        <v>8542017.9600000009</v>
      </c>
      <c r="D59" s="28"/>
      <c r="E59" s="3"/>
      <c r="F59" s="3"/>
    </row>
    <row r="60" spans="1:6">
      <c r="A60" s="32"/>
      <c r="B60" s="3"/>
      <c r="C60" s="3"/>
      <c r="D60" s="28" t="s">
        <v>129</v>
      </c>
      <c r="E60" s="3">
        <f>SUM(E61:E63)</f>
        <v>2401985.46</v>
      </c>
      <c r="F60" s="3">
        <f>SUM(F61:F63)</f>
        <v>2401985.46</v>
      </c>
    </row>
    <row r="61" spans="1:6">
      <c r="A61" s="32"/>
      <c r="B61" s="3"/>
      <c r="C61" s="3"/>
      <c r="D61" s="26" t="s">
        <v>130</v>
      </c>
      <c r="E61" s="3">
        <v>2401985.46</v>
      </c>
      <c r="F61" s="3">
        <v>2401985.46</v>
      </c>
    </row>
    <row r="62" spans="1:6">
      <c r="A62" s="32"/>
      <c r="B62" s="3"/>
      <c r="C62" s="3"/>
      <c r="D62" s="26" t="s">
        <v>131</v>
      </c>
      <c r="E62" s="3">
        <v>0</v>
      </c>
      <c r="F62" s="3">
        <v>0</v>
      </c>
    </row>
    <row r="63" spans="1:6">
      <c r="A63" s="32"/>
      <c r="B63" s="3"/>
      <c r="C63" s="3"/>
      <c r="D63" s="26" t="s">
        <v>132</v>
      </c>
      <c r="E63" s="3">
        <v>0</v>
      </c>
      <c r="F63" s="3">
        <v>0</v>
      </c>
    </row>
    <row r="64" spans="1:6">
      <c r="A64" s="32"/>
      <c r="B64" s="3"/>
      <c r="C64" s="3"/>
      <c r="D64" s="26"/>
      <c r="E64" s="3"/>
      <c r="F64" s="3"/>
    </row>
    <row r="65" spans="1:6">
      <c r="A65" s="32"/>
      <c r="B65" s="3"/>
      <c r="C65" s="3"/>
      <c r="D65" s="28" t="s">
        <v>133</v>
      </c>
      <c r="E65" s="3">
        <f>SUM(E66:E70)</f>
        <v>-6206843.8900000006</v>
      </c>
      <c r="F65" s="3">
        <f>SUM(F66:F70)</f>
        <v>-4555610.7999999989</v>
      </c>
    </row>
    <row r="66" spans="1:6">
      <c r="A66" s="32"/>
      <c r="B66" s="3"/>
      <c r="C66" s="3"/>
      <c r="D66" s="26" t="s">
        <v>134</v>
      </c>
      <c r="E66" s="3">
        <v>259449.62</v>
      </c>
      <c r="F66" s="3">
        <v>4786755.82</v>
      </c>
    </row>
    <row r="67" spans="1:6">
      <c r="A67" s="32"/>
      <c r="B67" s="3"/>
      <c r="C67" s="3"/>
      <c r="D67" s="26" t="s">
        <v>135</v>
      </c>
      <c r="E67" s="3">
        <v>-8920544.8399999999</v>
      </c>
      <c r="F67" s="3">
        <v>-11796617.949999999</v>
      </c>
    </row>
    <row r="68" spans="1:6">
      <c r="A68" s="32"/>
      <c r="B68" s="3"/>
      <c r="C68" s="3"/>
      <c r="D68" s="26" t="s">
        <v>136</v>
      </c>
      <c r="E68" s="3">
        <v>0</v>
      </c>
      <c r="F68" s="3">
        <v>0</v>
      </c>
    </row>
    <row r="69" spans="1:6">
      <c r="A69" s="32"/>
      <c r="B69" s="3"/>
      <c r="C69" s="3"/>
      <c r="D69" s="26" t="s">
        <v>137</v>
      </c>
      <c r="E69" s="3">
        <v>0</v>
      </c>
      <c r="F69" s="3">
        <v>0</v>
      </c>
    </row>
    <row r="70" spans="1:6">
      <c r="A70" s="32"/>
      <c r="B70" s="3"/>
      <c r="C70" s="3"/>
      <c r="D70" s="26" t="s">
        <v>138</v>
      </c>
      <c r="E70" s="3">
        <v>2454251.33</v>
      </c>
      <c r="F70" s="3">
        <v>2454251.33</v>
      </c>
    </row>
    <row r="71" spans="1:6">
      <c r="A71" s="32"/>
      <c r="B71" s="3"/>
      <c r="C71" s="3"/>
      <c r="D71" s="26"/>
      <c r="E71" s="3"/>
      <c r="F71" s="3"/>
    </row>
    <row r="72" spans="1:6" ht="20.399999999999999">
      <c r="A72" s="32"/>
      <c r="B72" s="3"/>
      <c r="C72" s="3"/>
      <c r="D72" s="28" t="s">
        <v>139</v>
      </c>
      <c r="E72" s="3">
        <f>SUM(E73:E74)</f>
        <v>0</v>
      </c>
      <c r="F72" s="3">
        <f>SUM(F73:F74)</f>
        <v>0</v>
      </c>
    </row>
    <row r="73" spans="1:6">
      <c r="A73" s="32"/>
      <c r="B73" s="3"/>
      <c r="C73" s="3"/>
      <c r="D73" s="26" t="s">
        <v>140</v>
      </c>
      <c r="E73" s="3">
        <v>0</v>
      </c>
      <c r="F73" s="3">
        <v>0</v>
      </c>
    </row>
    <row r="74" spans="1:6">
      <c r="A74" s="32"/>
      <c r="B74" s="3"/>
      <c r="C74" s="3"/>
      <c r="D74" s="26" t="s">
        <v>141</v>
      </c>
      <c r="E74" s="3">
        <v>0</v>
      </c>
      <c r="F74" s="3">
        <v>0</v>
      </c>
    </row>
    <row r="75" spans="1:6">
      <c r="A75" s="32"/>
      <c r="B75" s="3"/>
      <c r="C75" s="3"/>
      <c r="D75" s="26"/>
      <c r="E75" s="3"/>
      <c r="F75" s="3"/>
    </row>
    <row r="76" spans="1:6">
      <c r="A76" s="32"/>
      <c r="B76" s="3"/>
      <c r="C76" s="3"/>
      <c r="D76" s="28" t="s">
        <v>142</v>
      </c>
      <c r="E76" s="2">
        <f>E60+E65+E72</f>
        <v>-3804858.4300000006</v>
      </c>
      <c r="F76" s="2">
        <f>F60+F65+F72</f>
        <v>-2153625.3399999989</v>
      </c>
    </row>
    <row r="77" spans="1:6">
      <c r="A77" s="32"/>
      <c r="B77" s="3"/>
      <c r="C77" s="3"/>
      <c r="D77" s="26"/>
      <c r="E77" s="3"/>
      <c r="F77" s="3"/>
    </row>
    <row r="78" spans="1:6">
      <c r="A78" s="32"/>
      <c r="B78" s="3"/>
      <c r="C78" s="3"/>
      <c r="D78" s="28" t="s">
        <v>143</v>
      </c>
      <c r="E78" s="2">
        <f>E56+E76</f>
        <v>6515582.1599999992</v>
      </c>
      <c r="F78" s="2">
        <f>F56+F76</f>
        <v>8542017.9600000009</v>
      </c>
    </row>
    <row r="79" spans="1:6">
      <c r="A79" s="34"/>
      <c r="B79" s="4"/>
      <c r="C79" s="4"/>
      <c r="D79" s="35"/>
      <c r="E79" s="4"/>
      <c r="F79" s="4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5" spans="1:6">
      <c r="A85" s="143" t="s">
        <v>456</v>
      </c>
      <c r="B85" s="143"/>
      <c r="D85" s="111" t="s">
        <v>457</v>
      </c>
    </row>
    <row r="86" spans="1:6">
      <c r="A86" s="143" t="s">
        <v>458</v>
      </c>
      <c r="B86" s="143"/>
      <c r="D86" s="111" t="s">
        <v>459</v>
      </c>
    </row>
    <row r="87" spans="1:6">
      <c r="A87" s="143" t="s">
        <v>460</v>
      </c>
      <c r="B87" s="143"/>
      <c r="D87" s="111" t="s">
        <v>461</v>
      </c>
    </row>
  </sheetData>
  <mergeCells count="4">
    <mergeCell ref="A1:F1"/>
    <mergeCell ref="A85:B85"/>
    <mergeCell ref="A86:B86"/>
    <mergeCell ref="A87:B87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8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H1"/>
    </sheetView>
  </sheetViews>
  <sheetFormatPr baseColWidth="10" defaultRowHeight="13.2"/>
  <cols>
    <col min="1" max="1" width="50.88671875" customWidth="1"/>
    <col min="2" max="2" width="27.5546875" customWidth="1"/>
    <col min="3" max="3" width="25.44140625" customWidth="1"/>
    <col min="4" max="4" width="21.77734375" customWidth="1"/>
    <col min="5" max="5" width="22.21875" customWidth="1"/>
    <col min="6" max="6" width="17.44140625" customWidth="1"/>
    <col min="7" max="7" width="15.5546875" customWidth="1"/>
    <col min="8" max="8" width="19.44140625" customWidth="1"/>
  </cols>
  <sheetData>
    <row r="1" spans="1:8" ht="64.2" customHeight="1">
      <c r="A1" s="148" t="s">
        <v>178</v>
      </c>
      <c r="B1" s="149"/>
      <c r="C1" s="149"/>
      <c r="D1" s="149"/>
      <c r="E1" s="149"/>
      <c r="F1" s="149"/>
      <c r="G1" s="149"/>
      <c r="H1" s="150"/>
    </row>
    <row r="2" spans="1:8" ht="30.6">
      <c r="A2" s="24" t="s">
        <v>179</v>
      </c>
      <c r="B2" s="24" t="s">
        <v>180</v>
      </c>
      <c r="C2" s="24" t="s">
        <v>181</v>
      </c>
      <c r="D2" s="24" t="s">
        <v>182</v>
      </c>
      <c r="E2" s="24" t="s">
        <v>183</v>
      </c>
      <c r="F2" s="24" t="s">
        <v>184</v>
      </c>
      <c r="G2" s="24" t="s">
        <v>185</v>
      </c>
      <c r="H2" s="24" t="s">
        <v>186</v>
      </c>
    </row>
    <row r="3" spans="1:8">
      <c r="A3" s="32"/>
      <c r="B3" s="36"/>
      <c r="C3" s="36"/>
      <c r="D3" s="36"/>
      <c r="E3" s="36"/>
      <c r="F3" s="36"/>
      <c r="G3" s="36"/>
      <c r="H3" s="36"/>
    </row>
    <row r="4" spans="1:8">
      <c r="A4" s="31" t="s">
        <v>144</v>
      </c>
      <c r="B4" s="37">
        <f>+B5+B9</f>
        <v>0</v>
      </c>
      <c r="C4" s="37">
        <f t="shared" ref="C4:H4" si="0">+C5+C9</f>
        <v>0</v>
      </c>
      <c r="D4" s="37">
        <f t="shared" si="0"/>
        <v>0</v>
      </c>
      <c r="E4" s="37">
        <f t="shared" si="0"/>
        <v>0</v>
      </c>
      <c r="F4" s="37">
        <f t="shared" si="0"/>
        <v>0</v>
      </c>
      <c r="G4" s="37">
        <f t="shared" si="0"/>
        <v>0</v>
      </c>
      <c r="H4" s="37">
        <f t="shared" si="0"/>
        <v>0</v>
      </c>
    </row>
    <row r="5" spans="1:8">
      <c r="A5" s="31" t="s">
        <v>145</v>
      </c>
      <c r="B5" s="37">
        <f>SUM(B6:B8)</f>
        <v>0</v>
      </c>
      <c r="C5" s="37">
        <f t="shared" ref="C5:H5" si="1">SUM(C6:C8)</f>
        <v>0</v>
      </c>
      <c r="D5" s="37">
        <f t="shared" si="1"/>
        <v>0</v>
      </c>
      <c r="E5" s="37">
        <f t="shared" si="1"/>
        <v>0</v>
      </c>
      <c r="F5" s="37">
        <f t="shared" si="1"/>
        <v>0</v>
      </c>
      <c r="G5" s="37">
        <f t="shared" si="1"/>
        <v>0</v>
      </c>
      <c r="H5" s="37">
        <f t="shared" si="1"/>
        <v>0</v>
      </c>
    </row>
    <row r="6" spans="1:8">
      <c r="A6" s="30" t="s">
        <v>146</v>
      </c>
      <c r="B6" s="38"/>
      <c r="C6" s="38"/>
      <c r="D6" s="38">
        <v>0</v>
      </c>
      <c r="E6" s="38"/>
      <c r="F6" s="38">
        <v>0</v>
      </c>
      <c r="G6" s="38"/>
      <c r="H6" s="38"/>
    </row>
    <row r="7" spans="1:8">
      <c r="A7" s="30" t="s">
        <v>147</v>
      </c>
      <c r="B7" s="38"/>
      <c r="C7" s="38"/>
      <c r="D7" s="38"/>
      <c r="E7" s="38"/>
      <c r="F7" s="38">
        <f t="shared" ref="F7:F12" si="2">B7+C7-D7+E7</f>
        <v>0</v>
      </c>
      <c r="G7" s="38"/>
      <c r="H7" s="38"/>
    </row>
    <row r="8" spans="1:8">
      <c r="A8" s="30" t="s">
        <v>148</v>
      </c>
      <c r="B8" s="38"/>
      <c r="C8" s="38"/>
      <c r="D8" s="38"/>
      <c r="E8" s="38"/>
      <c r="F8" s="38">
        <f t="shared" si="2"/>
        <v>0</v>
      </c>
      <c r="G8" s="38"/>
      <c r="H8" s="38"/>
    </row>
    <row r="9" spans="1:8">
      <c r="A9" s="31" t="s">
        <v>149</v>
      </c>
      <c r="B9" s="37">
        <f>SUM(B10:B12)</f>
        <v>0</v>
      </c>
      <c r="C9" s="37">
        <f t="shared" ref="C9:H9" si="3">SUM(C10:C12)</f>
        <v>0</v>
      </c>
      <c r="D9" s="37">
        <f t="shared" si="3"/>
        <v>0</v>
      </c>
      <c r="E9" s="37">
        <f t="shared" si="3"/>
        <v>0</v>
      </c>
      <c r="F9" s="37">
        <f t="shared" si="3"/>
        <v>0</v>
      </c>
      <c r="G9" s="37">
        <f t="shared" si="3"/>
        <v>0</v>
      </c>
      <c r="H9" s="37">
        <f t="shared" si="3"/>
        <v>0</v>
      </c>
    </row>
    <row r="10" spans="1:8">
      <c r="A10" s="30" t="s">
        <v>150</v>
      </c>
      <c r="B10" s="38">
        <v>0</v>
      </c>
      <c r="C10" s="38">
        <v>0</v>
      </c>
      <c r="D10" s="38"/>
      <c r="E10" s="38"/>
      <c r="F10" s="38">
        <f t="shared" si="2"/>
        <v>0</v>
      </c>
      <c r="G10" s="38"/>
      <c r="H10" s="38"/>
    </row>
    <row r="11" spans="1:8">
      <c r="A11" s="30" t="s">
        <v>151</v>
      </c>
      <c r="B11" s="38">
        <v>0</v>
      </c>
      <c r="C11" s="38">
        <v>0</v>
      </c>
      <c r="D11" s="38"/>
      <c r="E11" s="38"/>
      <c r="F11" s="38">
        <f t="shared" si="2"/>
        <v>0</v>
      </c>
      <c r="G11" s="38"/>
      <c r="H11" s="38"/>
    </row>
    <row r="12" spans="1:8">
      <c r="A12" s="30" t="s">
        <v>152</v>
      </c>
      <c r="B12" s="38">
        <v>0</v>
      </c>
      <c r="C12" s="38">
        <v>0</v>
      </c>
      <c r="D12" s="38"/>
      <c r="E12" s="38"/>
      <c r="F12" s="38">
        <f t="shared" si="2"/>
        <v>0</v>
      </c>
      <c r="G12" s="38"/>
      <c r="H12" s="38"/>
    </row>
    <row r="13" spans="1:8">
      <c r="A13" s="31" t="s">
        <v>153</v>
      </c>
      <c r="B13" s="37">
        <v>0</v>
      </c>
      <c r="C13" s="39"/>
      <c r="D13" s="39"/>
      <c r="E13" s="39"/>
      <c r="F13" s="37">
        <f>B13+C13-D13+E13</f>
        <v>0</v>
      </c>
      <c r="G13" s="39"/>
      <c r="H13" s="39"/>
    </row>
    <row r="14" spans="1:8">
      <c r="A14" s="31"/>
      <c r="B14" s="37"/>
      <c r="C14" s="37"/>
      <c r="D14" s="37"/>
      <c r="E14" s="37"/>
      <c r="F14" s="37"/>
      <c r="G14" s="37"/>
      <c r="H14" s="37"/>
    </row>
    <row r="15" spans="1:8">
      <c r="A15" s="31" t="s">
        <v>154</v>
      </c>
      <c r="B15" s="37">
        <f t="shared" ref="B15:H15" si="4">+B4+B13</f>
        <v>0</v>
      </c>
      <c r="C15" s="37">
        <f t="shared" si="4"/>
        <v>0</v>
      </c>
      <c r="D15" s="37">
        <f t="shared" si="4"/>
        <v>0</v>
      </c>
      <c r="E15" s="37">
        <f t="shared" si="4"/>
        <v>0</v>
      </c>
      <c r="F15" s="37">
        <f t="shared" si="4"/>
        <v>0</v>
      </c>
      <c r="G15" s="37">
        <f t="shared" si="4"/>
        <v>0</v>
      </c>
      <c r="H15" s="37">
        <f t="shared" si="4"/>
        <v>0</v>
      </c>
    </row>
    <row r="16" spans="1:8">
      <c r="A16" s="31"/>
      <c r="B16" s="37"/>
      <c r="C16" s="37"/>
      <c r="D16" s="37"/>
      <c r="E16" s="37"/>
      <c r="F16" s="37"/>
      <c r="G16" s="37"/>
      <c r="H16" s="37"/>
    </row>
    <row r="17" spans="1:8">
      <c r="A17" s="31" t="s">
        <v>155</v>
      </c>
      <c r="B17" s="40"/>
      <c r="C17" s="40"/>
      <c r="D17" s="40"/>
      <c r="E17" s="40"/>
      <c r="F17" s="40"/>
      <c r="G17" s="40"/>
      <c r="H17" s="40"/>
    </row>
    <row r="18" spans="1:8">
      <c r="A18" s="32" t="s">
        <v>156</v>
      </c>
      <c r="B18" s="40"/>
      <c r="C18" s="40"/>
      <c r="D18" s="40"/>
      <c r="E18" s="40"/>
      <c r="F18" s="40"/>
      <c r="G18" s="40"/>
      <c r="H18" s="40"/>
    </row>
    <row r="19" spans="1:8">
      <c r="A19" s="32" t="s">
        <v>157</v>
      </c>
      <c r="B19" s="40"/>
      <c r="C19" s="40"/>
      <c r="D19" s="40"/>
      <c r="E19" s="40"/>
      <c r="F19" s="40"/>
      <c r="G19" s="40"/>
      <c r="H19" s="40"/>
    </row>
    <row r="20" spans="1:8">
      <c r="A20" s="32" t="s">
        <v>158</v>
      </c>
      <c r="B20" s="40"/>
      <c r="C20" s="40"/>
      <c r="D20" s="40"/>
      <c r="E20" s="40"/>
      <c r="F20" s="40"/>
      <c r="G20" s="40"/>
      <c r="H20" s="40"/>
    </row>
    <row r="21" spans="1:8">
      <c r="A21" s="32"/>
      <c r="B21" s="40"/>
      <c r="C21" s="40"/>
      <c r="D21" s="40"/>
      <c r="E21" s="40"/>
      <c r="F21" s="40"/>
      <c r="G21" s="40"/>
      <c r="H21" s="40"/>
    </row>
    <row r="22" spans="1:8">
      <c r="A22" s="31" t="s">
        <v>159</v>
      </c>
      <c r="B22" s="40"/>
      <c r="C22" s="40"/>
      <c r="D22" s="40"/>
      <c r="E22" s="40"/>
      <c r="F22" s="40"/>
      <c r="G22" s="40"/>
      <c r="H22" s="40"/>
    </row>
    <row r="23" spans="1:8">
      <c r="A23" s="32" t="s">
        <v>160</v>
      </c>
      <c r="B23" s="40"/>
      <c r="C23" s="40"/>
      <c r="D23" s="40"/>
      <c r="E23" s="40"/>
      <c r="F23" s="40"/>
      <c r="G23" s="40"/>
      <c r="H23" s="40"/>
    </row>
    <row r="24" spans="1:8">
      <c r="A24" s="32" t="s">
        <v>161</v>
      </c>
      <c r="B24" s="40"/>
      <c r="C24" s="40"/>
      <c r="D24" s="40"/>
      <c r="E24" s="40"/>
      <c r="F24" s="40"/>
      <c r="G24" s="40"/>
      <c r="H24" s="40"/>
    </row>
    <row r="25" spans="1:8">
      <c r="A25" s="32" t="s">
        <v>162</v>
      </c>
      <c r="B25" s="40"/>
      <c r="C25" s="40"/>
      <c r="D25" s="40"/>
      <c r="E25" s="40"/>
      <c r="F25" s="40"/>
      <c r="G25" s="40"/>
      <c r="H25" s="40"/>
    </row>
    <row r="26" spans="1:8">
      <c r="A26" s="32"/>
      <c r="B26" s="40"/>
      <c r="C26" s="40"/>
      <c r="D26" s="40"/>
      <c r="E26" s="40"/>
      <c r="F26" s="40"/>
      <c r="G26" s="40"/>
      <c r="H26" s="40"/>
    </row>
    <row r="27" spans="1:8">
      <c r="A27" s="41"/>
      <c r="B27" s="41"/>
      <c r="C27" s="41"/>
      <c r="D27" s="41"/>
      <c r="E27" s="41"/>
      <c r="F27" s="41"/>
      <c r="G27" s="41"/>
      <c r="H27" s="41"/>
    </row>
    <row r="28" spans="1:8">
      <c r="A28" s="144" t="s">
        <v>163</v>
      </c>
      <c r="B28" s="19" t="s">
        <v>164</v>
      </c>
      <c r="C28" s="19" t="s">
        <v>165</v>
      </c>
      <c r="D28" s="19" t="s">
        <v>166</v>
      </c>
      <c r="E28" s="146" t="s">
        <v>167</v>
      </c>
      <c r="F28" s="19" t="s">
        <v>168</v>
      </c>
      <c r="G28" s="5"/>
      <c r="H28" s="5"/>
    </row>
    <row r="29" spans="1:8">
      <c r="A29" s="144"/>
      <c r="B29" s="19" t="s">
        <v>169</v>
      </c>
      <c r="C29" s="19" t="s">
        <v>170</v>
      </c>
      <c r="D29" s="19" t="s">
        <v>171</v>
      </c>
      <c r="E29" s="146"/>
      <c r="F29" s="19" t="s">
        <v>172</v>
      </c>
      <c r="G29" s="5"/>
      <c r="H29" s="5"/>
    </row>
    <row r="30" spans="1:8">
      <c r="A30" s="145"/>
      <c r="B30" s="42"/>
      <c r="C30" s="24" t="s">
        <v>173</v>
      </c>
      <c r="D30" s="42"/>
      <c r="E30" s="147"/>
      <c r="F30" s="42"/>
      <c r="G30" s="5"/>
      <c r="H30" s="5"/>
    </row>
    <row r="31" spans="1:8">
      <c r="A31" s="7" t="s">
        <v>174</v>
      </c>
      <c r="B31" s="3"/>
      <c r="C31" s="43"/>
      <c r="D31" s="43"/>
      <c r="E31" s="43"/>
      <c r="F31" s="43"/>
      <c r="G31" s="5"/>
      <c r="H31" s="5"/>
    </row>
    <row r="32" spans="1:8">
      <c r="A32" s="8" t="s">
        <v>175</v>
      </c>
      <c r="B32" s="3"/>
      <c r="C32" s="43"/>
      <c r="D32" s="43"/>
      <c r="E32" s="43"/>
      <c r="F32" s="43"/>
      <c r="G32" s="5"/>
      <c r="H32" s="5"/>
    </row>
    <row r="33" spans="1:8">
      <c r="A33" s="8" t="s">
        <v>176</v>
      </c>
      <c r="B33" s="3"/>
      <c r="C33" s="43"/>
      <c r="D33" s="43"/>
      <c r="E33" s="43"/>
      <c r="F33" s="43"/>
      <c r="G33" s="5"/>
      <c r="H33" s="5"/>
    </row>
    <row r="34" spans="1:8">
      <c r="A34" s="9" t="s">
        <v>177</v>
      </c>
      <c r="B34" s="4"/>
      <c r="C34" s="44"/>
      <c r="D34" s="44"/>
      <c r="E34" s="44"/>
      <c r="F34" s="44"/>
      <c r="G34" s="5"/>
      <c r="H34" s="5"/>
    </row>
    <row r="35" spans="1:8">
      <c r="A35" s="5"/>
      <c r="B35" s="45"/>
      <c r="C35" s="46"/>
      <c r="D35" s="46"/>
      <c r="E35" s="46"/>
      <c r="F35" s="46"/>
      <c r="G35" s="5"/>
      <c r="H35" s="5"/>
    </row>
    <row r="36" spans="1:8">
      <c r="A36" s="5"/>
      <c r="B36" s="45"/>
      <c r="C36" s="46"/>
      <c r="D36" s="46"/>
      <c r="E36" s="46"/>
      <c r="F36" s="46"/>
      <c r="G36" s="5"/>
      <c r="H36" s="5"/>
    </row>
    <row r="37" spans="1:8">
      <c r="A37" s="5"/>
      <c r="B37" s="45"/>
      <c r="C37" s="46"/>
      <c r="D37" s="46"/>
      <c r="E37" s="46"/>
      <c r="F37" s="46"/>
      <c r="G37" s="5"/>
      <c r="H37" s="5"/>
    </row>
    <row r="38" spans="1:8">
      <c r="A38" s="5"/>
      <c r="B38" s="45"/>
      <c r="C38" s="46"/>
      <c r="D38" s="46"/>
      <c r="E38" s="46"/>
      <c r="F38" s="46"/>
      <c r="G38" s="5"/>
      <c r="H38" s="5"/>
    </row>
    <row r="39" spans="1:8">
      <c r="A39" s="5"/>
      <c r="B39" s="45"/>
      <c r="C39" s="46"/>
      <c r="D39" s="46"/>
      <c r="E39" s="46"/>
      <c r="F39" s="46"/>
      <c r="G39" s="5"/>
      <c r="H39" s="5"/>
    </row>
    <row r="40" spans="1:8">
      <c r="A40" s="5"/>
      <c r="B40" s="45"/>
      <c r="C40" s="46"/>
      <c r="D40" s="46"/>
      <c r="E40" s="46"/>
      <c r="F40" s="46"/>
      <c r="G40" s="5"/>
      <c r="H40" s="5"/>
    </row>
    <row r="41" spans="1:8">
      <c r="A41" s="5"/>
      <c r="B41" s="45"/>
      <c r="C41" s="46"/>
      <c r="D41" s="46"/>
      <c r="E41" s="46"/>
      <c r="F41" s="46"/>
      <c r="G41" s="5"/>
      <c r="H41" s="5"/>
    </row>
    <row r="42" spans="1:8">
      <c r="A42" s="5"/>
      <c r="B42" s="45"/>
      <c r="C42" s="46"/>
      <c r="D42" s="46"/>
      <c r="E42" s="46"/>
      <c r="F42" s="46"/>
      <c r="G42" s="5"/>
      <c r="H42" s="5"/>
    </row>
    <row r="43" spans="1:8">
      <c r="A43" s="5"/>
      <c r="B43" s="45"/>
      <c r="C43" s="46"/>
      <c r="D43" s="46"/>
      <c r="E43" s="46"/>
      <c r="F43" s="46"/>
      <c r="G43" s="5"/>
      <c r="H43" s="5"/>
    </row>
    <row r="44" spans="1:8">
      <c r="A44" s="5"/>
      <c r="B44" s="45"/>
      <c r="C44" s="46"/>
      <c r="D44" s="46"/>
      <c r="E44" s="46"/>
      <c r="F44" s="46"/>
      <c r="G44" s="5"/>
      <c r="H44" s="5"/>
    </row>
    <row r="45" spans="1:8">
      <c r="A45" s="5"/>
      <c r="B45" s="45"/>
      <c r="C45" s="46"/>
      <c r="D45" s="46"/>
      <c r="E45" s="46"/>
      <c r="F45" s="46"/>
      <c r="G45" s="5"/>
      <c r="H45" s="5"/>
    </row>
    <row r="46" spans="1:8">
      <c r="A46" s="5"/>
      <c r="B46" s="45"/>
      <c r="C46" s="46"/>
      <c r="D46" s="46"/>
      <c r="E46" s="46"/>
      <c r="F46" s="46"/>
      <c r="G46" s="5"/>
      <c r="H46" s="5"/>
    </row>
    <row r="47" spans="1:8">
      <c r="A47" s="5"/>
      <c r="B47" s="45"/>
      <c r="C47" s="46"/>
      <c r="D47" s="46"/>
      <c r="E47" s="46"/>
      <c r="F47" s="46"/>
      <c r="G47" s="5"/>
      <c r="H47" s="5"/>
    </row>
    <row r="48" spans="1:8">
      <c r="A48" s="5"/>
      <c r="B48" s="45"/>
      <c r="C48" s="46"/>
      <c r="D48" s="46"/>
      <c r="E48" s="46"/>
      <c r="F48" s="46"/>
      <c r="G48" s="5"/>
      <c r="H48" s="5"/>
    </row>
    <row r="49" spans="1:8">
      <c r="A49" s="5"/>
      <c r="B49" s="45"/>
      <c r="C49" s="46"/>
      <c r="D49" s="46"/>
      <c r="E49" s="46"/>
      <c r="F49" s="46"/>
      <c r="G49" s="5"/>
      <c r="H49" s="5"/>
    </row>
    <row r="50" spans="1:8">
      <c r="A50" s="5"/>
      <c r="B50" s="45"/>
      <c r="C50" s="46"/>
      <c r="D50" s="46"/>
      <c r="E50" s="46"/>
      <c r="F50" s="46"/>
      <c r="G50" s="5"/>
      <c r="H50" s="5"/>
    </row>
    <row r="51" spans="1:8">
      <c r="A51" s="5"/>
      <c r="B51" s="45"/>
      <c r="C51" s="46"/>
      <c r="D51" s="46"/>
      <c r="E51" s="46"/>
      <c r="F51" s="46"/>
      <c r="G51" s="5"/>
      <c r="H51" s="5"/>
    </row>
    <row r="52" spans="1:8">
      <c r="A52" s="5"/>
      <c r="B52" s="45"/>
      <c r="C52" s="46"/>
      <c r="D52" s="46"/>
      <c r="E52" s="46"/>
      <c r="F52" s="46"/>
      <c r="G52" s="5"/>
      <c r="H52" s="5"/>
    </row>
    <row r="53" spans="1:8">
      <c r="A53" s="5"/>
      <c r="B53" s="45"/>
      <c r="C53" s="46"/>
      <c r="D53" s="46"/>
      <c r="E53" s="46"/>
      <c r="F53" s="46"/>
      <c r="G53" s="5"/>
      <c r="H53" s="5"/>
    </row>
    <row r="54" spans="1:8">
      <c r="A54" s="5"/>
      <c r="B54" s="45"/>
      <c r="C54" s="46"/>
      <c r="D54" s="46"/>
      <c r="E54" s="46"/>
      <c r="F54" s="46"/>
      <c r="G54" s="5"/>
      <c r="H54" s="5"/>
    </row>
    <row r="55" spans="1:8">
      <c r="A55" s="5"/>
      <c r="B55" s="45"/>
      <c r="C55" s="46"/>
      <c r="D55" s="46"/>
      <c r="E55" s="46"/>
      <c r="F55" s="46"/>
      <c r="G55" s="5"/>
      <c r="H55" s="5"/>
    </row>
    <row r="56" spans="1:8">
      <c r="A56" s="5"/>
      <c r="B56" s="45"/>
      <c r="C56" s="46"/>
      <c r="D56" s="46"/>
      <c r="E56" s="46"/>
      <c r="F56" s="46"/>
      <c r="G56" s="5"/>
      <c r="H56" s="5"/>
    </row>
    <row r="57" spans="1:8">
      <c r="A57" s="5"/>
      <c r="B57" s="45"/>
      <c r="C57" s="46"/>
      <c r="D57" s="46"/>
      <c r="E57" s="46"/>
      <c r="F57" s="46"/>
      <c r="G57" s="5"/>
      <c r="H57" s="5"/>
    </row>
    <row r="58" spans="1:8">
      <c r="A58" s="5"/>
      <c r="B58" s="45"/>
      <c r="C58" s="46"/>
      <c r="D58" s="46"/>
      <c r="E58" s="46"/>
      <c r="F58" s="46"/>
      <c r="G58" s="5"/>
      <c r="H58" s="5"/>
    </row>
    <row r="59" spans="1:8">
      <c r="A59" s="5"/>
      <c r="B59" s="45"/>
      <c r="C59" s="46"/>
      <c r="D59" s="46"/>
      <c r="E59" s="46"/>
      <c r="F59" s="46"/>
      <c r="G59" s="5"/>
      <c r="H59" s="5"/>
    </row>
    <row r="60" spans="1:8">
      <c r="A60" s="5"/>
      <c r="B60" s="45"/>
      <c r="C60" s="46"/>
      <c r="D60" s="46"/>
      <c r="E60" s="46"/>
      <c r="F60" s="46"/>
      <c r="G60" s="5"/>
      <c r="H60" s="5"/>
    </row>
    <row r="61" spans="1:8">
      <c r="A61" s="5"/>
      <c r="B61" s="45"/>
      <c r="C61" s="46"/>
      <c r="D61" s="46"/>
      <c r="E61" s="46"/>
      <c r="F61" s="46"/>
      <c r="G61" s="5"/>
      <c r="H61" s="5"/>
    </row>
    <row r="62" spans="1:8">
      <c r="A62" s="5"/>
      <c r="B62" s="45"/>
      <c r="C62" s="5"/>
      <c r="D62" s="5"/>
      <c r="E62" s="5"/>
      <c r="F62" s="5"/>
      <c r="G62" s="5"/>
      <c r="H62" s="5"/>
    </row>
    <row r="63" spans="1:8">
      <c r="A63" s="5"/>
      <c r="B63" s="45"/>
      <c r="C63" s="5"/>
      <c r="D63" s="5"/>
      <c r="E63" s="5"/>
      <c r="F63" s="5"/>
      <c r="G63" s="5"/>
      <c r="H63" s="5"/>
    </row>
    <row r="64" spans="1:8">
      <c r="A64" s="5"/>
      <c r="B64" s="45"/>
      <c r="C64" s="5"/>
      <c r="D64" s="5"/>
      <c r="E64" s="5"/>
      <c r="F64" s="5"/>
      <c r="G64" s="5"/>
      <c r="H64" s="5"/>
    </row>
    <row r="65" spans="1:8">
      <c r="A65" s="5"/>
      <c r="B65" s="45"/>
      <c r="C65" s="5"/>
      <c r="D65" s="5"/>
      <c r="E65" s="5"/>
      <c r="F65" s="5"/>
      <c r="G65" s="5"/>
      <c r="H65" s="5"/>
    </row>
    <row r="66" spans="1:8">
      <c r="A66" s="5"/>
      <c r="B66" s="45"/>
      <c r="C66" s="5"/>
      <c r="D66" s="5"/>
      <c r="E66" s="5"/>
      <c r="F66" s="5"/>
      <c r="G66" s="5"/>
      <c r="H66" s="5"/>
    </row>
    <row r="67" spans="1:8">
      <c r="A67" s="5"/>
      <c r="B67" s="45"/>
      <c r="C67" s="5"/>
      <c r="D67" s="5"/>
      <c r="E67" s="5"/>
      <c r="F67" s="5"/>
      <c r="G67" s="5"/>
      <c r="H67" s="5"/>
    </row>
    <row r="68" spans="1:8">
      <c r="A68" s="5"/>
      <c r="B68" s="45"/>
      <c r="C68" s="5"/>
      <c r="D68" s="5"/>
      <c r="E68" s="5"/>
      <c r="F68" s="5"/>
      <c r="G68" s="5"/>
      <c r="H68" s="5"/>
    </row>
    <row r="69" spans="1:8">
      <c r="A69" s="5"/>
      <c r="B69" s="45"/>
      <c r="C69" s="5"/>
      <c r="D69" s="5"/>
      <c r="E69" s="5"/>
      <c r="F69" s="5"/>
      <c r="G69" s="5"/>
      <c r="H69" s="5"/>
    </row>
    <row r="70" spans="1:8">
      <c r="A70" s="5"/>
      <c r="B70" s="45"/>
      <c r="C70" s="5"/>
      <c r="D70" s="5"/>
      <c r="E70" s="5"/>
      <c r="F70" s="5"/>
      <c r="G70" s="5"/>
      <c r="H70" s="5"/>
    </row>
    <row r="71" spans="1:8">
      <c r="A71" s="5"/>
      <c r="B71" s="5"/>
      <c r="C71" s="5"/>
      <c r="D71" s="5"/>
      <c r="E71" s="5"/>
      <c r="F71" s="5"/>
      <c r="G71" s="5"/>
      <c r="H71" s="5"/>
    </row>
    <row r="72" spans="1:8">
      <c r="A72" s="5"/>
      <c r="B72" s="5"/>
      <c r="C72" s="5"/>
      <c r="D72" s="5"/>
      <c r="E72" s="5"/>
      <c r="F72" s="5"/>
      <c r="G72" s="5"/>
      <c r="H72" s="5"/>
    </row>
    <row r="73" spans="1:8">
      <c r="A73" s="5"/>
      <c r="B73" s="5"/>
      <c r="C73" s="5"/>
      <c r="D73" s="5"/>
      <c r="E73" s="5"/>
      <c r="F73" s="5"/>
      <c r="G73" s="5"/>
      <c r="H73" s="5"/>
    </row>
  </sheetData>
  <mergeCells count="3">
    <mergeCell ref="A28:A30"/>
    <mergeCell ref="E28:E30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K2"/>
    </sheetView>
  </sheetViews>
  <sheetFormatPr baseColWidth="10" defaultRowHeight="13.2"/>
  <cols>
    <col min="1" max="1" width="42.5546875" customWidth="1"/>
    <col min="2" max="2" width="16.77734375" customWidth="1"/>
    <col min="3" max="3" width="16.33203125" customWidth="1"/>
    <col min="4" max="4" width="14.33203125" customWidth="1"/>
    <col min="7" max="7" width="23.109375" customWidth="1"/>
    <col min="8" max="8" width="22.88671875" customWidth="1"/>
    <col min="9" max="9" width="16.5546875" customWidth="1"/>
    <col min="10" max="10" width="16.21875" customWidth="1"/>
    <col min="11" max="11" width="24.33203125" customWidth="1"/>
  </cols>
  <sheetData>
    <row r="1" spans="1:12" ht="57" customHeight="1">
      <c r="A1" s="151" t="s">
        <v>198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2" ht="40.799999999999997">
      <c r="A2" s="23" t="s">
        <v>199</v>
      </c>
      <c r="B2" s="23" t="s">
        <v>200</v>
      </c>
      <c r="C2" s="23" t="s">
        <v>201</v>
      </c>
      <c r="D2" s="23" t="s">
        <v>202</v>
      </c>
      <c r="E2" s="23" t="s">
        <v>203</v>
      </c>
      <c r="F2" s="23" t="s">
        <v>204</v>
      </c>
      <c r="G2" s="23" t="s">
        <v>205</v>
      </c>
      <c r="H2" s="23" t="s">
        <v>206</v>
      </c>
      <c r="I2" s="23" t="s">
        <v>207</v>
      </c>
      <c r="J2" s="23" t="s">
        <v>208</v>
      </c>
      <c r="K2" s="23" t="s">
        <v>209</v>
      </c>
    </row>
    <row r="4" spans="1:12">
      <c r="A4" s="7" t="s">
        <v>187</v>
      </c>
      <c r="B4" s="47"/>
      <c r="C4" s="47"/>
      <c r="D4" s="48"/>
      <c r="E4" s="49">
        <f>SUM(E5:E8)</f>
        <v>0</v>
      </c>
      <c r="F4" s="48"/>
      <c r="G4" s="49">
        <f>SUM(G5:G8)</f>
        <v>0</v>
      </c>
      <c r="H4" s="49">
        <f>SUM(H5:H8)</f>
        <v>0</v>
      </c>
      <c r="I4" s="49">
        <f>SUM(I5:I8)</f>
        <v>0</v>
      </c>
      <c r="J4" s="49">
        <f>SUM(J5:J8)</f>
        <v>0</v>
      </c>
      <c r="K4" s="49">
        <f>E4-J4</f>
        <v>0</v>
      </c>
      <c r="L4" s="5"/>
    </row>
    <row r="5" spans="1:12">
      <c r="A5" s="14" t="s">
        <v>188</v>
      </c>
      <c r="B5" s="47"/>
      <c r="C5" s="47"/>
      <c r="D5" s="48"/>
      <c r="E5" s="40"/>
      <c r="F5" s="48"/>
      <c r="G5" s="40"/>
      <c r="H5" s="40"/>
      <c r="I5" s="40"/>
      <c r="J5" s="40"/>
      <c r="K5" s="40">
        <f t="shared" ref="K5:K16" si="0">E5-J5</f>
        <v>0</v>
      </c>
      <c r="L5" s="5"/>
    </row>
    <row r="6" spans="1:12">
      <c r="A6" s="14" t="s">
        <v>189</v>
      </c>
      <c r="B6" s="47"/>
      <c r="C6" s="47"/>
      <c r="D6" s="48"/>
      <c r="E6" s="40"/>
      <c r="F6" s="48"/>
      <c r="G6" s="40"/>
      <c r="H6" s="40"/>
      <c r="I6" s="40"/>
      <c r="J6" s="40"/>
      <c r="K6" s="40">
        <f t="shared" si="0"/>
        <v>0</v>
      </c>
      <c r="L6" s="5"/>
    </row>
    <row r="7" spans="1:12">
      <c r="A7" s="14" t="s">
        <v>190</v>
      </c>
      <c r="B7" s="47"/>
      <c r="C7" s="47"/>
      <c r="D7" s="48"/>
      <c r="E7" s="40"/>
      <c r="F7" s="48"/>
      <c r="G7" s="40"/>
      <c r="H7" s="40"/>
      <c r="I7" s="40"/>
      <c r="J7" s="40"/>
      <c r="K7" s="40">
        <f t="shared" si="0"/>
        <v>0</v>
      </c>
      <c r="L7" s="5"/>
    </row>
    <row r="8" spans="1:12">
      <c r="A8" s="14" t="s">
        <v>191</v>
      </c>
      <c r="B8" s="47"/>
      <c r="C8" s="47"/>
      <c r="D8" s="48"/>
      <c r="E8" s="40"/>
      <c r="F8" s="48"/>
      <c r="G8" s="40"/>
      <c r="H8" s="40"/>
      <c r="I8" s="40"/>
      <c r="J8" s="40"/>
      <c r="K8" s="40">
        <f t="shared" si="0"/>
        <v>0</v>
      </c>
      <c r="L8" s="5"/>
    </row>
    <row r="9" spans="1:12">
      <c r="A9" s="14"/>
      <c r="B9" s="47"/>
      <c r="C9" s="47"/>
      <c r="D9" s="48"/>
      <c r="E9" s="40"/>
      <c r="F9" s="48"/>
      <c r="G9" s="40"/>
      <c r="H9" s="40"/>
      <c r="I9" s="40"/>
      <c r="J9" s="40"/>
      <c r="K9" s="40"/>
      <c r="L9" s="5"/>
    </row>
    <row r="10" spans="1:12">
      <c r="A10" s="7" t="s">
        <v>192</v>
      </c>
      <c r="B10" s="47"/>
      <c r="C10" s="47"/>
      <c r="D10" s="48"/>
      <c r="E10" s="49">
        <f>SUM(E11:E14)</f>
        <v>0</v>
      </c>
      <c r="F10" s="48"/>
      <c r="G10" s="49">
        <f>SUM(G11:G14)</f>
        <v>0</v>
      </c>
      <c r="H10" s="49">
        <f>SUM(H11:H14)</f>
        <v>0</v>
      </c>
      <c r="I10" s="49">
        <f>SUM(I11:I14)</f>
        <v>0</v>
      </c>
      <c r="J10" s="49">
        <f>SUM(J11:J14)</f>
        <v>0</v>
      </c>
      <c r="K10" s="49">
        <f t="shared" si="0"/>
        <v>0</v>
      </c>
      <c r="L10" s="5"/>
    </row>
    <row r="11" spans="1:12">
      <c r="A11" s="14" t="s">
        <v>193</v>
      </c>
      <c r="B11" s="47"/>
      <c r="C11" s="47"/>
      <c r="D11" s="48"/>
      <c r="E11" s="40"/>
      <c r="F11" s="48"/>
      <c r="G11" s="40"/>
      <c r="H11" s="40"/>
      <c r="I11" s="40"/>
      <c r="J11" s="40"/>
      <c r="K11" s="40">
        <f t="shared" si="0"/>
        <v>0</v>
      </c>
      <c r="L11" s="5"/>
    </row>
    <row r="12" spans="1:12">
      <c r="A12" s="14" t="s">
        <v>194</v>
      </c>
      <c r="B12" s="47"/>
      <c r="C12" s="47"/>
      <c r="D12" s="48"/>
      <c r="E12" s="40"/>
      <c r="F12" s="48"/>
      <c r="G12" s="40"/>
      <c r="H12" s="40"/>
      <c r="I12" s="40"/>
      <c r="J12" s="40"/>
      <c r="K12" s="40">
        <f t="shared" si="0"/>
        <v>0</v>
      </c>
      <c r="L12" s="5"/>
    </row>
    <row r="13" spans="1:12">
      <c r="A13" s="14" t="s">
        <v>195</v>
      </c>
      <c r="B13" s="47"/>
      <c r="C13" s="47"/>
      <c r="D13" s="48"/>
      <c r="E13" s="40"/>
      <c r="F13" s="48"/>
      <c r="G13" s="40"/>
      <c r="H13" s="40"/>
      <c r="I13" s="40"/>
      <c r="J13" s="40"/>
      <c r="K13" s="40">
        <f t="shared" si="0"/>
        <v>0</v>
      </c>
      <c r="L13" s="5"/>
    </row>
    <row r="14" spans="1:12">
      <c r="A14" s="14" t="s">
        <v>196</v>
      </c>
      <c r="B14" s="47"/>
      <c r="C14" s="47"/>
      <c r="D14" s="48"/>
      <c r="E14" s="40"/>
      <c r="F14" s="48"/>
      <c r="G14" s="40"/>
      <c r="H14" s="40"/>
      <c r="I14" s="40"/>
      <c r="J14" s="40"/>
      <c r="K14" s="40">
        <f t="shared" si="0"/>
        <v>0</v>
      </c>
      <c r="L14" s="5"/>
    </row>
    <row r="15" spans="1:12">
      <c r="A15" s="14"/>
      <c r="B15" s="47"/>
      <c r="C15" s="47"/>
      <c r="D15" s="48"/>
      <c r="E15" s="40"/>
      <c r="F15" s="48"/>
      <c r="G15" s="40"/>
      <c r="H15" s="40"/>
      <c r="I15" s="40"/>
      <c r="J15" s="40"/>
      <c r="K15" s="40"/>
      <c r="L15" s="5"/>
    </row>
    <row r="16" spans="1:12" ht="20.399999999999999">
      <c r="A16" s="7" t="s">
        <v>197</v>
      </c>
      <c r="B16" s="47"/>
      <c r="C16" s="47"/>
      <c r="D16" s="48"/>
      <c r="E16" s="49">
        <f>E4+E10</f>
        <v>0</v>
      </c>
      <c r="F16" s="48"/>
      <c r="G16" s="49">
        <f>G4+G10</f>
        <v>0</v>
      </c>
      <c r="H16" s="49">
        <f>H4+H10</f>
        <v>0</v>
      </c>
      <c r="I16" s="49">
        <f>I4+I10</f>
        <v>0</v>
      </c>
      <c r="J16" s="49">
        <f>J4+J10</f>
        <v>0</v>
      </c>
      <c r="K16" s="49">
        <f t="shared" si="0"/>
        <v>0</v>
      </c>
      <c r="L16" s="5"/>
    </row>
    <row r="17" spans="1:12">
      <c r="A17" s="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workbookViewId="0">
      <selection sqref="A1:E79"/>
    </sheetView>
  </sheetViews>
  <sheetFormatPr baseColWidth="10" defaultRowHeight="13.2"/>
  <cols>
    <col min="1" max="1" width="1.33203125" customWidth="1"/>
    <col min="2" max="2" width="73.33203125" customWidth="1"/>
    <col min="3" max="3" width="18.44140625" customWidth="1"/>
    <col min="5" max="5" width="15.6640625" customWidth="1"/>
  </cols>
  <sheetData>
    <row r="1" spans="1:5">
      <c r="A1" s="140" t="s">
        <v>246</v>
      </c>
      <c r="B1" s="141"/>
      <c r="C1" s="141"/>
      <c r="D1" s="141"/>
      <c r="E1" s="142"/>
    </row>
    <row r="2" spans="1:5">
      <c r="A2" s="156"/>
      <c r="B2" s="157"/>
      <c r="C2" s="157"/>
      <c r="D2" s="157"/>
      <c r="E2" s="158"/>
    </row>
    <row r="3" spans="1:5">
      <c r="A3" s="156"/>
      <c r="B3" s="157"/>
      <c r="C3" s="157"/>
      <c r="D3" s="157"/>
      <c r="E3" s="158"/>
    </row>
    <row r="4" spans="1:5">
      <c r="A4" s="159"/>
      <c r="B4" s="160"/>
      <c r="C4" s="160"/>
      <c r="D4" s="160"/>
      <c r="E4" s="161"/>
    </row>
    <row r="5" spans="1:5">
      <c r="A5" s="162" t="s">
        <v>1</v>
      </c>
      <c r="B5" s="163"/>
      <c r="C5" s="110" t="s">
        <v>247</v>
      </c>
      <c r="D5" s="110" t="s">
        <v>5</v>
      </c>
      <c r="E5" s="110" t="s">
        <v>248</v>
      </c>
    </row>
    <row r="6" spans="1:5">
      <c r="A6" s="20"/>
      <c r="B6" s="66"/>
      <c r="C6" s="6"/>
      <c r="D6" s="6"/>
      <c r="E6" s="6"/>
    </row>
    <row r="7" spans="1:5">
      <c r="A7" s="21"/>
      <c r="B7" s="51" t="s">
        <v>210</v>
      </c>
      <c r="C7" s="2">
        <f>SUM(C8:C10)</f>
        <v>10542624.470000001</v>
      </c>
      <c r="D7" s="2">
        <f t="shared" ref="D7:E7" si="0">SUM(D8:D10)</f>
        <v>11130637.25</v>
      </c>
      <c r="E7" s="2">
        <f t="shared" si="0"/>
        <v>11130637.25</v>
      </c>
    </row>
    <row r="8" spans="1:5">
      <c r="A8" s="21"/>
      <c r="B8" s="30" t="s">
        <v>211</v>
      </c>
      <c r="C8" s="3">
        <v>10163047.07</v>
      </c>
      <c r="D8" s="3">
        <v>11130637.25</v>
      </c>
      <c r="E8" s="3">
        <v>11130637.25</v>
      </c>
    </row>
    <row r="9" spans="1:5">
      <c r="A9" s="21"/>
      <c r="B9" s="30" t="s">
        <v>212</v>
      </c>
      <c r="C9" s="3">
        <v>379577.4</v>
      </c>
      <c r="D9" s="3">
        <v>0</v>
      </c>
      <c r="E9" s="3">
        <v>0</v>
      </c>
    </row>
    <row r="10" spans="1:5">
      <c r="A10" s="21"/>
      <c r="B10" s="30" t="s">
        <v>213</v>
      </c>
      <c r="C10" s="3"/>
      <c r="D10" s="3"/>
      <c r="E10" s="3"/>
    </row>
    <row r="11" spans="1:5">
      <c r="A11" s="21"/>
      <c r="B11" s="52"/>
      <c r="C11" s="3"/>
      <c r="D11" s="3"/>
      <c r="E11" s="3"/>
    </row>
    <row r="12" spans="1:5">
      <c r="A12" s="21"/>
      <c r="B12" s="51" t="s">
        <v>214</v>
      </c>
      <c r="C12" s="2">
        <f>SUM(C13:C14)</f>
        <v>10163047.07</v>
      </c>
      <c r="D12" s="2">
        <f t="shared" ref="D12:E12" si="1">SUM(D13:D14)</f>
        <v>11722878.300000001</v>
      </c>
      <c r="E12" s="2">
        <f t="shared" si="1"/>
        <v>11453976.57</v>
      </c>
    </row>
    <row r="13" spans="1:5">
      <c r="A13" s="21"/>
      <c r="B13" s="30" t="s">
        <v>215</v>
      </c>
      <c r="C13" s="3">
        <v>10163047.07</v>
      </c>
      <c r="D13" s="3">
        <v>11092282.560000001</v>
      </c>
      <c r="E13" s="3">
        <v>11068958.560000001</v>
      </c>
    </row>
    <row r="14" spans="1:5">
      <c r="A14" s="21"/>
      <c r="B14" s="30" t="s">
        <v>216</v>
      </c>
      <c r="C14" s="3">
        <v>0</v>
      </c>
      <c r="D14" s="3">
        <v>630595.74</v>
      </c>
      <c r="E14" s="3">
        <v>385018.01</v>
      </c>
    </row>
    <row r="15" spans="1:5">
      <c r="A15" s="21"/>
      <c r="B15" s="52"/>
      <c r="C15" s="3"/>
      <c r="D15" s="3"/>
      <c r="E15" s="3"/>
    </row>
    <row r="16" spans="1:5">
      <c r="A16" s="21"/>
      <c r="B16" s="51" t="s">
        <v>217</v>
      </c>
      <c r="C16" s="53"/>
      <c r="D16" s="2">
        <f>SUM(D17:D18)</f>
        <v>52298.7</v>
      </c>
      <c r="E16" s="2">
        <f>SUM(E17:E18)</f>
        <v>52298.7</v>
      </c>
    </row>
    <row r="17" spans="1:5">
      <c r="A17" s="21"/>
      <c r="B17" s="30" t="s">
        <v>218</v>
      </c>
      <c r="C17" s="53"/>
      <c r="D17" s="3">
        <v>52298.7</v>
      </c>
      <c r="E17" s="3">
        <v>52298.7</v>
      </c>
    </row>
    <row r="18" spans="1:5">
      <c r="A18" s="21"/>
      <c r="B18" s="30" t="s">
        <v>219</v>
      </c>
      <c r="C18" s="53"/>
      <c r="D18" s="3"/>
      <c r="E18" s="3"/>
    </row>
    <row r="19" spans="1:5">
      <c r="A19" s="21"/>
      <c r="B19" s="52"/>
      <c r="C19" s="3"/>
      <c r="D19" s="3"/>
      <c r="E19" s="3"/>
    </row>
    <row r="20" spans="1:5">
      <c r="A20" s="21"/>
      <c r="B20" s="51" t="s">
        <v>220</v>
      </c>
      <c r="C20" s="2">
        <f>C7-C12</f>
        <v>379577.40000000037</v>
      </c>
      <c r="D20" s="2">
        <f>D7-D12+D16</f>
        <v>-539942.35000000079</v>
      </c>
      <c r="E20" s="2">
        <f>E7-E12+E16</f>
        <v>-271040.62000000029</v>
      </c>
    </row>
    <row r="21" spans="1:5">
      <c r="A21" s="21"/>
      <c r="B21" s="51" t="s">
        <v>221</v>
      </c>
      <c r="C21" s="2">
        <f>C20-C41</f>
        <v>379577.40000000037</v>
      </c>
      <c r="D21" s="2">
        <f t="shared" ref="D21:E21" si="2">D20-D41</f>
        <v>-539942.35000000079</v>
      </c>
      <c r="E21" s="2">
        <f t="shared" si="2"/>
        <v>-271040.62000000029</v>
      </c>
    </row>
    <row r="22" spans="1:5" ht="20.399999999999999">
      <c r="A22" s="21"/>
      <c r="B22" s="51" t="s">
        <v>222</v>
      </c>
      <c r="C22" s="2">
        <f>C21</f>
        <v>379577.40000000037</v>
      </c>
      <c r="D22" s="2">
        <f>D21-D16</f>
        <v>-592241.05000000075</v>
      </c>
      <c r="E22" s="2">
        <f>E21-E16</f>
        <v>-323339.3200000003</v>
      </c>
    </row>
    <row r="23" spans="1:5">
      <c r="A23" s="21"/>
      <c r="B23" s="52"/>
      <c r="C23" s="3"/>
      <c r="D23" s="3"/>
      <c r="E23" s="3"/>
    </row>
    <row r="24" spans="1:5">
      <c r="A24" s="162" t="s">
        <v>223</v>
      </c>
      <c r="B24" s="163"/>
      <c r="C24" s="113" t="s">
        <v>224</v>
      </c>
      <c r="D24" s="113" t="s">
        <v>5</v>
      </c>
      <c r="E24" s="113" t="s">
        <v>9</v>
      </c>
    </row>
    <row r="25" spans="1:5">
      <c r="A25" s="21"/>
      <c r="B25" s="52"/>
      <c r="C25" s="3"/>
      <c r="D25" s="3"/>
      <c r="E25" s="3"/>
    </row>
    <row r="26" spans="1:5">
      <c r="A26" s="21"/>
      <c r="B26" s="51" t="s">
        <v>225</v>
      </c>
      <c r="C26" s="2">
        <f>SUM(C27:C28)</f>
        <v>0</v>
      </c>
      <c r="D26" s="2">
        <f t="shared" ref="D26:E26" si="3">SUM(D27:D28)</f>
        <v>0</v>
      </c>
      <c r="E26" s="2">
        <f t="shared" si="3"/>
        <v>0</v>
      </c>
    </row>
    <row r="27" spans="1:5">
      <c r="A27" s="21"/>
      <c r="B27" s="30" t="s">
        <v>226</v>
      </c>
      <c r="C27" s="3">
        <v>0</v>
      </c>
      <c r="D27" s="3">
        <v>0</v>
      </c>
      <c r="E27" s="3">
        <v>0</v>
      </c>
    </row>
    <row r="28" spans="1:5">
      <c r="A28" s="21"/>
      <c r="B28" s="30" t="s">
        <v>227</v>
      </c>
      <c r="C28" s="3">
        <v>0</v>
      </c>
      <c r="D28" s="3">
        <v>0</v>
      </c>
      <c r="E28" s="3">
        <v>0</v>
      </c>
    </row>
    <row r="29" spans="1:5">
      <c r="A29" s="21"/>
      <c r="B29" s="52"/>
      <c r="C29" s="3"/>
      <c r="D29" s="3"/>
      <c r="E29" s="3"/>
    </row>
    <row r="30" spans="1:5">
      <c r="A30" s="21"/>
      <c r="B30" s="51" t="s">
        <v>228</v>
      </c>
      <c r="C30" s="2">
        <f>C22+C26</f>
        <v>379577.40000000037</v>
      </c>
      <c r="D30" s="2">
        <f t="shared" ref="D30:E30" si="4">D22+D26</f>
        <v>-592241.05000000075</v>
      </c>
      <c r="E30" s="2">
        <f t="shared" si="4"/>
        <v>-323339.3200000003</v>
      </c>
    </row>
    <row r="31" spans="1:5">
      <c r="A31" s="21"/>
      <c r="B31" s="52"/>
      <c r="C31" s="3"/>
      <c r="D31" s="3"/>
      <c r="E31" s="3"/>
    </row>
    <row r="32" spans="1:5" ht="20.399999999999999">
      <c r="A32" s="155" t="s">
        <v>223</v>
      </c>
      <c r="B32" s="155"/>
      <c r="C32" s="114" t="s">
        <v>229</v>
      </c>
      <c r="D32" s="113" t="s">
        <v>5</v>
      </c>
      <c r="E32" s="114" t="s">
        <v>230</v>
      </c>
    </row>
    <row r="33" spans="1:5">
      <c r="A33" s="21"/>
      <c r="B33" s="54"/>
      <c r="C33" s="3"/>
      <c r="D33" s="3"/>
      <c r="E33" s="3"/>
    </row>
    <row r="34" spans="1:5">
      <c r="A34" s="21"/>
      <c r="B34" s="55" t="s">
        <v>231</v>
      </c>
      <c r="C34" s="2">
        <f>SUM(C35:C36)</f>
        <v>0</v>
      </c>
      <c r="D34" s="2">
        <f t="shared" ref="D34:E34" si="5">SUM(D35:D36)</f>
        <v>0</v>
      </c>
      <c r="E34" s="2">
        <f t="shared" si="5"/>
        <v>0</v>
      </c>
    </row>
    <row r="35" spans="1:5">
      <c r="A35" s="21"/>
      <c r="B35" s="30" t="s">
        <v>232</v>
      </c>
      <c r="C35" s="3"/>
      <c r="D35" s="3"/>
      <c r="E35" s="3"/>
    </row>
    <row r="36" spans="1:5">
      <c r="A36" s="21"/>
      <c r="B36" s="30" t="s">
        <v>233</v>
      </c>
      <c r="C36" s="3"/>
      <c r="D36" s="3"/>
      <c r="E36" s="3"/>
    </row>
    <row r="37" spans="1:5">
      <c r="A37" s="21"/>
      <c r="B37" s="55" t="s">
        <v>234</v>
      </c>
      <c r="C37" s="2">
        <f>SUM(C38:C39)</f>
        <v>0</v>
      </c>
      <c r="D37" s="2">
        <f t="shared" ref="D37:E37" si="6">SUM(D38:D39)</f>
        <v>0</v>
      </c>
      <c r="E37" s="2">
        <f t="shared" si="6"/>
        <v>0</v>
      </c>
    </row>
    <row r="38" spans="1:5">
      <c r="A38" s="21"/>
      <c r="B38" s="30" t="s">
        <v>235</v>
      </c>
      <c r="C38" s="3">
        <v>0</v>
      </c>
      <c r="D38" s="3">
        <v>0</v>
      </c>
      <c r="E38" s="3">
        <v>0</v>
      </c>
    </row>
    <row r="39" spans="1:5">
      <c r="A39" s="21"/>
      <c r="B39" s="30" t="s">
        <v>236</v>
      </c>
      <c r="C39" s="3">
        <v>0</v>
      </c>
      <c r="D39" s="3">
        <v>0</v>
      </c>
      <c r="E39" s="3">
        <v>0</v>
      </c>
    </row>
    <row r="40" spans="1:5">
      <c r="A40" s="21"/>
      <c r="B40" s="54"/>
      <c r="C40" s="3"/>
      <c r="D40" s="3"/>
      <c r="E40" s="3"/>
    </row>
    <row r="41" spans="1:5">
      <c r="A41" s="21"/>
      <c r="B41" s="55" t="s">
        <v>237</v>
      </c>
      <c r="C41" s="2">
        <f>C34-C37</f>
        <v>0</v>
      </c>
      <c r="D41" s="2">
        <f t="shared" ref="D41:E41" si="7">D34-D37</f>
        <v>0</v>
      </c>
      <c r="E41" s="2">
        <f t="shared" si="7"/>
        <v>0</v>
      </c>
    </row>
    <row r="42" spans="1:5">
      <c r="A42" s="21"/>
      <c r="B42" s="55"/>
      <c r="C42" s="2"/>
      <c r="D42" s="2"/>
      <c r="E42" s="2"/>
    </row>
    <row r="43" spans="1:5" ht="20.399999999999999">
      <c r="A43" s="155" t="s">
        <v>223</v>
      </c>
      <c r="B43" s="155"/>
      <c r="C43" s="114" t="s">
        <v>229</v>
      </c>
      <c r="D43" s="113" t="s">
        <v>5</v>
      </c>
      <c r="E43" s="114" t="s">
        <v>230</v>
      </c>
    </row>
    <row r="44" spans="1:5">
      <c r="A44" s="21"/>
      <c r="B44" s="54"/>
      <c r="C44" s="3"/>
      <c r="D44" s="3"/>
      <c r="E44" s="3"/>
    </row>
    <row r="45" spans="1:5">
      <c r="A45" s="21"/>
      <c r="B45" s="54" t="s">
        <v>238</v>
      </c>
      <c r="C45" s="3">
        <v>10163047.07</v>
      </c>
      <c r="D45" s="3">
        <v>11130637.25</v>
      </c>
      <c r="E45" s="3">
        <v>11130637.25</v>
      </c>
    </row>
    <row r="46" spans="1:5">
      <c r="A46" s="21"/>
      <c r="B46" s="54" t="s">
        <v>239</v>
      </c>
      <c r="C46" s="3">
        <f>C47-C48</f>
        <v>0</v>
      </c>
      <c r="D46" s="3">
        <f t="shared" ref="D46:E46" si="8">D47-D48</f>
        <v>0</v>
      </c>
      <c r="E46" s="3">
        <f t="shared" si="8"/>
        <v>0</v>
      </c>
    </row>
    <row r="47" spans="1:5">
      <c r="A47" s="21"/>
      <c r="B47" s="56" t="s">
        <v>232</v>
      </c>
      <c r="C47" s="3"/>
      <c r="D47" s="3"/>
      <c r="E47" s="3"/>
    </row>
    <row r="48" spans="1:5">
      <c r="A48" s="21"/>
      <c r="B48" s="56" t="s">
        <v>235</v>
      </c>
      <c r="C48" s="3">
        <v>0</v>
      </c>
      <c r="D48" s="3">
        <v>0</v>
      </c>
      <c r="E48" s="3">
        <v>0</v>
      </c>
    </row>
    <row r="49" spans="1:5">
      <c r="A49" s="21"/>
      <c r="B49" s="54"/>
      <c r="C49" s="3"/>
      <c r="D49" s="3"/>
      <c r="E49" s="3"/>
    </row>
    <row r="50" spans="1:5">
      <c r="A50" s="21"/>
      <c r="B50" s="54" t="s">
        <v>215</v>
      </c>
      <c r="C50" s="3">
        <v>10163047.07</v>
      </c>
      <c r="D50" s="3">
        <v>11092282.560000001</v>
      </c>
      <c r="E50" s="3">
        <v>11068958.560000001</v>
      </c>
    </row>
    <row r="51" spans="1:5">
      <c r="A51" s="21"/>
      <c r="B51" s="54"/>
      <c r="C51" s="3"/>
      <c r="D51" s="3"/>
      <c r="E51" s="3"/>
    </row>
    <row r="52" spans="1:5">
      <c r="A52" s="21"/>
      <c r="B52" s="54" t="s">
        <v>218</v>
      </c>
      <c r="C52" s="53"/>
      <c r="D52" s="3">
        <v>52298.7</v>
      </c>
      <c r="E52" s="3">
        <v>52298.7</v>
      </c>
    </row>
    <row r="53" spans="1:5">
      <c r="A53" s="21"/>
      <c r="B53" s="54"/>
      <c r="C53" s="3"/>
      <c r="D53" s="3"/>
      <c r="E53" s="3"/>
    </row>
    <row r="54" spans="1:5">
      <c r="A54" s="21"/>
      <c r="B54" s="55" t="s">
        <v>240</v>
      </c>
      <c r="C54" s="2">
        <f>C45+C46-C50</f>
        <v>0</v>
      </c>
      <c r="D54" s="2">
        <f t="shared" ref="D54:E54" si="9">D45+D46-D50+D52</f>
        <v>90653.389999999476</v>
      </c>
      <c r="E54" s="2">
        <f t="shared" si="9"/>
        <v>113977.38999999948</v>
      </c>
    </row>
    <row r="55" spans="1:5">
      <c r="A55" s="21"/>
      <c r="B55" s="51" t="s">
        <v>241</v>
      </c>
      <c r="C55" s="2">
        <f>C54-C46</f>
        <v>0</v>
      </c>
      <c r="D55" s="2">
        <f t="shared" ref="D55:E55" si="10">D54-D46</f>
        <v>90653.389999999476</v>
      </c>
      <c r="E55" s="2">
        <f t="shared" si="10"/>
        <v>113977.38999999948</v>
      </c>
    </row>
    <row r="56" spans="1:5">
      <c r="A56" s="21"/>
      <c r="B56" s="54"/>
      <c r="C56" s="3"/>
      <c r="D56" s="3"/>
      <c r="E56" s="3"/>
    </row>
    <row r="57" spans="1:5" ht="20.399999999999999">
      <c r="A57" s="155" t="s">
        <v>223</v>
      </c>
      <c r="B57" s="155"/>
      <c r="C57" s="114" t="s">
        <v>229</v>
      </c>
      <c r="D57" s="113" t="s">
        <v>5</v>
      </c>
      <c r="E57" s="114" t="s">
        <v>230</v>
      </c>
    </row>
    <row r="58" spans="1:5">
      <c r="A58" s="21"/>
      <c r="B58" s="54"/>
      <c r="C58" s="3"/>
      <c r="D58" s="3"/>
      <c r="E58" s="3"/>
    </row>
    <row r="59" spans="1:5">
      <c r="A59" s="21"/>
      <c r="B59" s="54" t="s">
        <v>212</v>
      </c>
      <c r="C59" s="3">
        <v>379577.4</v>
      </c>
      <c r="D59" s="3">
        <v>0</v>
      </c>
      <c r="E59" s="3">
        <v>0</v>
      </c>
    </row>
    <row r="60" spans="1:5">
      <c r="A60" s="21"/>
      <c r="B60" s="54" t="s">
        <v>242</v>
      </c>
      <c r="C60" s="3">
        <f>C61-C62</f>
        <v>0</v>
      </c>
      <c r="D60" s="3">
        <f t="shared" ref="D60:E60" si="11">D61-D62</f>
        <v>0</v>
      </c>
      <c r="E60" s="3">
        <f t="shared" si="11"/>
        <v>0</v>
      </c>
    </row>
    <row r="61" spans="1:5">
      <c r="A61" s="21"/>
      <c r="B61" s="56" t="s">
        <v>233</v>
      </c>
      <c r="C61" s="3"/>
      <c r="D61" s="3"/>
      <c r="E61" s="3"/>
    </row>
    <row r="62" spans="1:5">
      <c r="A62" s="21"/>
      <c r="B62" s="56" t="s">
        <v>236</v>
      </c>
      <c r="C62" s="3">
        <v>0</v>
      </c>
      <c r="D62" s="3">
        <v>0</v>
      </c>
      <c r="E62" s="3">
        <v>0</v>
      </c>
    </row>
    <row r="63" spans="1:5">
      <c r="A63" s="21"/>
      <c r="B63" s="54"/>
      <c r="C63" s="3"/>
      <c r="D63" s="3"/>
      <c r="E63" s="3"/>
    </row>
    <row r="64" spans="1:5">
      <c r="A64" s="21"/>
      <c r="B64" s="54" t="s">
        <v>243</v>
      </c>
      <c r="C64" s="3">
        <v>0</v>
      </c>
      <c r="D64" s="3">
        <v>630595.74</v>
      </c>
      <c r="E64" s="3">
        <v>385018.01</v>
      </c>
    </row>
    <row r="65" spans="1:5">
      <c r="A65" s="21"/>
      <c r="B65" s="54"/>
      <c r="C65" s="3"/>
      <c r="D65" s="3"/>
      <c r="E65" s="3"/>
    </row>
    <row r="66" spans="1:5">
      <c r="A66" s="21"/>
      <c r="B66" s="54" t="s">
        <v>219</v>
      </c>
      <c r="C66" s="53"/>
      <c r="D66" s="3"/>
      <c r="E66" s="3"/>
    </row>
    <row r="67" spans="1:5">
      <c r="A67" s="21"/>
      <c r="B67" s="54"/>
      <c r="C67" s="3"/>
      <c r="D67" s="3"/>
      <c r="E67" s="3"/>
    </row>
    <row r="68" spans="1:5">
      <c r="A68" s="21"/>
      <c r="B68" s="55" t="s">
        <v>244</v>
      </c>
      <c r="C68" s="2">
        <f>C59+C60-C64</f>
        <v>379577.4</v>
      </c>
      <c r="D68" s="2">
        <f>D59+D60-D64-D66</f>
        <v>-630595.74</v>
      </c>
      <c r="E68" s="2">
        <f>E59+E60-E64-E66</f>
        <v>-385018.01</v>
      </c>
    </row>
    <row r="69" spans="1:5">
      <c r="A69" s="21"/>
      <c r="B69" s="55" t="s">
        <v>245</v>
      </c>
      <c r="C69" s="2">
        <f>C68-C60</f>
        <v>379577.4</v>
      </c>
      <c r="D69" s="2">
        <f t="shared" ref="D69:E69" si="12">D68-D60</f>
        <v>-630595.74</v>
      </c>
      <c r="E69" s="2">
        <f t="shared" si="12"/>
        <v>-385018.01</v>
      </c>
    </row>
    <row r="70" spans="1:5">
      <c r="A70" s="22"/>
      <c r="B70" s="57"/>
      <c r="C70" s="11"/>
      <c r="D70" s="11"/>
      <c r="E70" s="11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6" spans="1:5">
      <c r="B76" s="112" t="s">
        <v>462</v>
      </c>
      <c r="C76" s="143" t="s">
        <v>462</v>
      </c>
      <c r="D76" s="143"/>
      <c r="E76" s="143"/>
    </row>
    <row r="77" spans="1:5" ht="15">
      <c r="B77" s="112" t="s">
        <v>463</v>
      </c>
      <c r="C77" s="154" t="s">
        <v>464</v>
      </c>
      <c r="D77" s="143"/>
      <c r="E77" s="143"/>
    </row>
    <row r="78" spans="1:5">
      <c r="B78" s="112" t="s">
        <v>465</v>
      </c>
      <c r="C78" s="143" t="s">
        <v>466</v>
      </c>
      <c r="D78" s="143"/>
      <c r="E78" s="143"/>
    </row>
  </sheetData>
  <mergeCells count="9">
    <mergeCell ref="C76:E76"/>
    <mergeCell ref="C77:E77"/>
    <mergeCell ref="C78:E78"/>
    <mergeCell ref="A57:B57"/>
    <mergeCell ref="A1:E4"/>
    <mergeCell ref="A5:B5"/>
    <mergeCell ref="A24:B24"/>
    <mergeCell ref="A32:B32"/>
    <mergeCell ref="A43:B4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sqref="A1:G79"/>
    </sheetView>
  </sheetViews>
  <sheetFormatPr baseColWidth="10" defaultRowHeight="13.2"/>
  <cols>
    <col min="1" max="1" width="71" customWidth="1"/>
  </cols>
  <sheetData>
    <row r="1" spans="1:7" ht="44.4" customHeight="1">
      <c r="A1" s="164" t="s">
        <v>249</v>
      </c>
      <c r="B1" s="165"/>
      <c r="C1" s="165"/>
      <c r="D1" s="165"/>
      <c r="E1" s="165"/>
      <c r="F1" s="165"/>
      <c r="G1" s="166"/>
    </row>
    <row r="2" spans="1:7">
      <c r="A2" s="115"/>
      <c r="B2" s="167" t="s">
        <v>250</v>
      </c>
      <c r="C2" s="167"/>
      <c r="D2" s="167"/>
      <c r="E2" s="167"/>
      <c r="F2" s="167"/>
      <c r="G2" s="116"/>
    </row>
    <row r="3" spans="1:7" ht="20.399999999999999">
      <c r="A3" s="117" t="s">
        <v>1</v>
      </c>
      <c r="B3" s="118" t="s">
        <v>251</v>
      </c>
      <c r="C3" s="119" t="s">
        <v>7</v>
      </c>
      <c r="D3" s="118" t="s">
        <v>8</v>
      </c>
      <c r="E3" s="118" t="s">
        <v>5</v>
      </c>
      <c r="F3" s="118" t="s">
        <v>252</v>
      </c>
      <c r="G3" s="117" t="s">
        <v>253</v>
      </c>
    </row>
    <row r="4" spans="1:7">
      <c r="A4" s="67"/>
      <c r="B4" s="6"/>
      <c r="C4" s="6"/>
      <c r="D4" s="6"/>
      <c r="E4" s="6"/>
      <c r="F4" s="6"/>
      <c r="G4" s="6"/>
    </row>
    <row r="5" spans="1:7">
      <c r="A5" s="58" t="s">
        <v>254</v>
      </c>
      <c r="B5" s="3"/>
      <c r="C5" s="3"/>
      <c r="D5" s="3"/>
      <c r="E5" s="3"/>
      <c r="F5" s="3"/>
      <c r="G5" s="3"/>
    </row>
    <row r="6" spans="1:7">
      <c r="A6" s="59" t="s">
        <v>255</v>
      </c>
      <c r="B6" s="3">
        <v>0</v>
      </c>
      <c r="C6" s="3">
        <v>0</v>
      </c>
      <c r="D6" s="3">
        <f>B6+C6</f>
        <v>0</v>
      </c>
      <c r="E6" s="3">
        <v>0</v>
      </c>
      <c r="F6" s="3">
        <v>0</v>
      </c>
      <c r="G6" s="3">
        <f>F6-B6</f>
        <v>0</v>
      </c>
    </row>
    <row r="7" spans="1:7">
      <c r="A7" s="59" t="s">
        <v>256</v>
      </c>
      <c r="B7" s="3">
        <v>0</v>
      </c>
      <c r="C7" s="3">
        <v>0</v>
      </c>
      <c r="D7" s="3">
        <f t="shared" ref="D7:D36" si="0">B7+C7</f>
        <v>0</v>
      </c>
      <c r="E7" s="3">
        <v>0</v>
      </c>
      <c r="F7" s="3">
        <v>0</v>
      </c>
      <c r="G7" s="3">
        <f t="shared" ref="G7:G12" si="1">F7-B7</f>
        <v>0</v>
      </c>
    </row>
    <row r="8" spans="1:7">
      <c r="A8" s="59" t="s">
        <v>257</v>
      </c>
      <c r="B8" s="3">
        <v>0</v>
      </c>
      <c r="C8" s="3">
        <v>0</v>
      </c>
      <c r="D8" s="3">
        <f t="shared" si="0"/>
        <v>0</v>
      </c>
      <c r="E8" s="3">
        <v>0</v>
      </c>
      <c r="F8" s="3">
        <v>0</v>
      </c>
      <c r="G8" s="3">
        <f t="shared" si="1"/>
        <v>0</v>
      </c>
    </row>
    <row r="9" spans="1:7">
      <c r="A9" s="59" t="s">
        <v>258</v>
      </c>
      <c r="B9" s="3">
        <v>2173400.25</v>
      </c>
      <c r="C9" s="3">
        <v>467333</v>
      </c>
      <c r="D9" s="3">
        <f t="shared" si="0"/>
        <v>2640733.25</v>
      </c>
      <c r="E9" s="3">
        <v>2958106.61</v>
      </c>
      <c r="F9" s="3">
        <v>2958106.61</v>
      </c>
      <c r="G9" s="3">
        <f t="shared" si="1"/>
        <v>784706.35999999987</v>
      </c>
    </row>
    <row r="10" spans="1:7">
      <c r="A10" s="59" t="s">
        <v>259</v>
      </c>
      <c r="B10" s="3">
        <v>0</v>
      </c>
      <c r="C10" s="3">
        <v>0</v>
      </c>
      <c r="D10" s="3">
        <f t="shared" si="0"/>
        <v>0</v>
      </c>
      <c r="E10" s="3">
        <v>0</v>
      </c>
      <c r="F10" s="3">
        <v>0</v>
      </c>
      <c r="G10" s="3">
        <f t="shared" si="1"/>
        <v>0</v>
      </c>
    </row>
    <row r="11" spans="1:7">
      <c r="A11" s="59" t="s">
        <v>260</v>
      </c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</row>
    <row r="12" spans="1:7">
      <c r="A12" s="59" t="s">
        <v>261</v>
      </c>
      <c r="B12" s="3">
        <v>0</v>
      </c>
      <c r="C12" s="3">
        <v>15000</v>
      </c>
      <c r="D12" s="3">
        <f t="shared" si="0"/>
        <v>15000</v>
      </c>
      <c r="E12" s="3">
        <v>0</v>
      </c>
      <c r="F12" s="3">
        <v>0</v>
      </c>
      <c r="G12" s="3">
        <f t="shared" si="1"/>
        <v>0</v>
      </c>
    </row>
    <row r="13" spans="1:7">
      <c r="A13" s="59" t="s">
        <v>262</v>
      </c>
      <c r="B13" s="3">
        <f>SUM(B14:B24)</f>
        <v>0</v>
      </c>
      <c r="C13" s="3">
        <f t="shared" ref="C13:G13" si="2">SUM(C14:C24)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</row>
    <row r="14" spans="1:7">
      <c r="A14" s="60" t="s">
        <v>263</v>
      </c>
      <c r="B14" s="3">
        <v>0</v>
      </c>
      <c r="C14" s="3">
        <v>0</v>
      </c>
      <c r="D14" s="3">
        <f t="shared" si="0"/>
        <v>0</v>
      </c>
      <c r="E14" s="3">
        <v>0</v>
      </c>
      <c r="F14" s="3">
        <v>0</v>
      </c>
      <c r="G14" s="3">
        <f t="shared" ref="G14:G24" si="3">F14-B14</f>
        <v>0</v>
      </c>
    </row>
    <row r="15" spans="1:7">
      <c r="A15" s="60" t="s">
        <v>264</v>
      </c>
      <c r="B15" s="3"/>
      <c r="C15" s="3"/>
      <c r="D15" s="3">
        <f t="shared" si="0"/>
        <v>0</v>
      </c>
      <c r="E15" s="3"/>
      <c r="F15" s="3"/>
      <c r="G15" s="3">
        <f t="shared" si="3"/>
        <v>0</v>
      </c>
    </row>
    <row r="16" spans="1:7">
      <c r="A16" s="60" t="s">
        <v>265</v>
      </c>
      <c r="B16" s="3"/>
      <c r="C16" s="3"/>
      <c r="D16" s="3">
        <f t="shared" si="0"/>
        <v>0</v>
      </c>
      <c r="E16" s="3"/>
      <c r="F16" s="3"/>
      <c r="G16" s="3">
        <f t="shared" si="3"/>
        <v>0</v>
      </c>
    </row>
    <row r="17" spans="1:7">
      <c r="A17" s="60" t="s">
        <v>266</v>
      </c>
      <c r="B17" s="3"/>
      <c r="C17" s="3"/>
      <c r="D17" s="3">
        <f t="shared" si="0"/>
        <v>0</v>
      </c>
      <c r="E17" s="3"/>
      <c r="F17" s="3"/>
      <c r="G17" s="3">
        <f t="shared" si="3"/>
        <v>0</v>
      </c>
    </row>
    <row r="18" spans="1:7">
      <c r="A18" s="60" t="s">
        <v>267</v>
      </c>
      <c r="B18" s="3"/>
      <c r="C18" s="3"/>
      <c r="D18" s="3">
        <f t="shared" si="0"/>
        <v>0</v>
      </c>
      <c r="E18" s="3"/>
      <c r="F18" s="3"/>
      <c r="G18" s="3">
        <f t="shared" si="3"/>
        <v>0</v>
      </c>
    </row>
    <row r="19" spans="1:7">
      <c r="A19" s="60" t="s">
        <v>268</v>
      </c>
      <c r="B19" s="3"/>
      <c r="C19" s="3"/>
      <c r="D19" s="3">
        <f t="shared" si="0"/>
        <v>0</v>
      </c>
      <c r="E19" s="3"/>
      <c r="F19" s="3"/>
      <c r="G19" s="3">
        <f t="shared" si="3"/>
        <v>0</v>
      </c>
    </row>
    <row r="20" spans="1:7">
      <c r="A20" s="60" t="s">
        <v>269</v>
      </c>
      <c r="B20" s="3"/>
      <c r="C20" s="3"/>
      <c r="D20" s="3">
        <f t="shared" si="0"/>
        <v>0</v>
      </c>
      <c r="E20" s="3"/>
      <c r="F20" s="3"/>
      <c r="G20" s="3">
        <f t="shared" si="3"/>
        <v>0</v>
      </c>
    </row>
    <row r="21" spans="1:7">
      <c r="A21" s="60" t="s">
        <v>270</v>
      </c>
      <c r="B21" s="3"/>
      <c r="C21" s="3"/>
      <c r="D21" s="3">
        <f t="shared" si="0"/>
        <v>0</v>
      </c>
      <c r="E21" s="3"/>
      <c r="F21" s="3"/>
      <c r="G21" s="3">
        <f t="shared" si="3"/>
        <v>0</v>
      </c>
    </row>
    <row r="22" spans="1:7">
      <c r="A22" s="60" t="s">
        <v>271</v>
      </c>
      <c r="B22" s="3"/>
      <c r="C22" s="3"/>
      <c r="D22" s="3">
        <f t="shared" si="0"/>
        <v>0</v>
      </c>
      <c r="E22" s="3"/>
      <c r="F22" s="3"/>
      <c r="G22" s="3">
        <f t="shared" si="3"/>
        <v>0</v>
      </c>
    </row>
    <row r="23" spans="1:7">
      <c r="A23" s="60" t="s">
        <v>272</v>
      </c>
      <c r="B23" s="3"/>
      <c r="C23" s="3"/>
      <c r="D23" s="3">
        <f t="shared" si="0"/>
        <v>0</v>
      </c>
      <c r="E23" s="3"/>
      <c r="F23" s="3"/>
      <c r="G23" s="3">
        <f t="shared" si="3"/>
        <v>0</v>
      </c>
    </row>
    <row r="24" spans="1:7">
      <c r="A24" s="60" t="s">
        <v>273</v>
      </c>
      <c r="B24" s="3"/>
      <c r="C24" s="3"/>
      <c r="D24" s="3">
        <f t="shared" si="0"/>
        <v>0</v>
      </c>
      <c r="E24" s="3"/>
      <c r="F24" s="3"/>
      <c r="G24" s="3">
        <f t="shared" si="3"/>
        <v>0</v>
      </c>
    </row>
    <row r="25" spans="1:7">
      <c r="A25" s="59" t="s">
        <v>274</v>
      </c>
      <c r="B25" s="3">
        <f>SUM(B26:B30)</f>
        <v>0</v>
      </c>
      <c r="C25" s="3">
        <f t="shared" ref="C25:G25" si="4">SUM(C26:C30)</f>
        <v>0</v>
      </c>
      <c r="D25" s="3">
        <f t="shared" si="4"/>
        <v>0</v>
      </c>
      <c r="E25" s="3">
        <f t="shared" si="4"/>
        <v>0</v>
      </c>
      <c r="F25" s="3">
        <f t="shared" si="4"/>
        <v>0</v>
      </c>
      <c r="G25" s="3">
        <f t="shared" si="4"/>
        <v>0</v>
      </c>
    </row>
    <row r="26" spans="1:7">
      <c r="A26" s="60" t="s">
        <v>275</v>
      </c>
      <c r="B26" s="3"/>
      <c r="C26" s="3"/>
      <c r="D26" s="3">
        <f t="shared" si="0"/>
        <v>0</v>
      </c>
      <c r="E26" s="3"/>
      <c r="F26" s="3"/>
      <c r="G26" s="3">
        <f t="shared" ref="G26:G31" si="5">F26-B26</f>
        <v>0</v>
      </c>
    </row>
    <row r="27" spans="1:7">
      <c r="A27" s="60" t="s">
        <v>276</v>
      </c>
      <c r="B27" s="3"/>
      <c r="C27" s="3"/>
      <c r="D27" s="3">
        <f t="shared" si="0"/>
        <v>0</v>
      </c>
      <c r="E27" s="3"/>
      <c r="F27" s="3"/>
      <c r="G27" s="3">
        <f t="shared" si="5"/>
        <v>0</v>
      </c>
    </row>
    <row r="28" spans="1:7">
      <c r="A28" s="60" t="s">
        <v>277</v>
      </c>
      <c r="B28" s="3"/>
      <c r="C28" s="3"/>
      <c r="D28" s="3">
        <f t="shared" si="0"/>
        <v>0</v>
      </c>
      <c r="E28" s="3"/>
      <c r="F28" s="3"/>
      <c r="G28" s="3">
        <f t="shared" si="5"/>
        <v>0</v>
      </c>
    </row>
    <row r="29" spans="1:7">
      <c r="A29" s="60" t="s">
        <v>278</v>
      </c>
      <c r="B29" s="3"/>
      <c r="C29" s="3"/>
      <c r="D29" s="3">
        <f t="shared" si="0"/>
        <v>0</v>
      </c>
      <c r="E29" s="3"/>
      <c r="F29" s="3"/>
      <c r="G29" s="3">
        <f t="shared" si="5"/>
        <v>0</v>
      </c>
    </row>
    <row r="30" spans="1:7">
      <c r="A30" s="60" t="s">
        <v>279</v>
      </c>
      <c r="B30" s="3"/>
      <c r="C30" s="3"/>
      <c r="D30" s="3">
        <f t="shared" si="0"/>
        <v>0</v>
      </c>
      <c r="E30" s="3"/>
      <c r="F30" s="3"/>
      <c r="G30" s="3">
        <f t="shared" si="5"/>
        <v>0</v>
      </c>
    </row>
    <row r="31" spans="1:7">
      <c r="A31" s="59" t="s">
        <v>280</v>
      </c>
      <c r="B31" s="3">
        <v>7989646.8200000003</v>
      </c>
      <c r="C31" s="3">
        <v>182883.76</v>
      </c>
      <c r="D31" s="3">
        <f t="shared" si="0"/>
        <v>8172530.5800000001</v>
      </c>
      <c r="E31" s="3">
        <v>8172530.6399999997</v>
      </c>
      <c r="F31" s="3">
        <v>8172530.6399999997</v>
      </c>
      <c r="G31" s="3">
        <f t="shared" si="5"/>
        <v>182883.81999999937</v>
      </c>
    </row>
    <row r="32" spans="1:7">
      <c r="A32" s="59" t="s">
        <v>281</v>
      </c>
      <c r="B32" s="3">
        <f>SUM(B33)</f>
        <v>0</v>
      </c>
      <c r="C32" s="3">
        <f t="shared" ref="C32:G32" si="6">SUM(C33)</f>
        <v>0</v>
      </c>
      <c r="D32" s="3">
        <f t="shared" si="6"/>
        <v>0</v>
      </c>
      <c r="E32" s="3">
        <f t="shared" si="6"/>
        <v>585165.73</v>
      </c>
      <c r="F32" s="3">
        <f t="shared" si="6"/>
        <v>585165.73</v>
      </c>
      <c r="G32" s="3">
        <f t="shared" si="6"/>
        <v>585165.73</v>
      </c>
    </row>
    <row r="33" spans="1:7">
      <c r="A33" s="60" t="s">
        <v>282</v>
      </c>
      <c r="B33" s="3">
        <v>0</v>
      </c>
      <c r="C33" s="3">
        <v>0</v>
      </c>
      <c r="D33" s="3">
        <f t="shared" si="0"/>
        <v>0</v>
      </c>
      <c r="E33" s="3">
        <v>585165.73</v>
      </c>
      <c r="F33" s="3">
        <v>585165.73</v>
      </c>
      <c r="G33" s="3">
        <f>F33-B33</f>
        <v>585165.73</v>
      </c>
    </row>
    <row r="34" spans="1:7">
      <c r="A34" s="59" t="s">
        <v>283</v>
      </c>
      <c r="B34" s="3">
        <f>SUM(B35:B36)</f>
        <v>0</v>
      </c>
      <c r="C34" s="3">
        <f t="shared" ref="C34:G34" si="7">SUM(C35:C36)</f>
        <v>0</v>
      </c>
      <c r="D34" s="3">
        <f t="shared" si="7"/>
        <v>0</v>
      </c>
      <c r="E34" s="3">
        <f t="shared" si="7"/>
        <v>0</v>
      </c>
      <c r="F34" s="3">
        <f t="shared" si="7"/>
        <v>0</v>
      </c>
      <c r="G34" s="3">
        <f t="shared" si="7"/>
        <v>0</v>
      </c>
    </row>
    <row r="35" spans="1:7">
      <c r="A35" s="60" t="s">
        <v>284</v>
      </c>
      <c r="B35" s="3"/>
      <c r="C35" s="3"/>
      <c r="D35" s="3">
        <f t="shared" si="0"/>
        <v>0</v>
      </c>
      <c r="E35" s="3"/>
      <c r="F35" s="3"/>
      <c r="G35" s="3">
        <f t="shared" ref="G35:G36" si="8">F35-B35</f>
        <v>0</v>
      </c>
    </row>
    <row r="36" spans="1:7">
      <c r="A36" s="60" t="s">
        <v>285</v>
      </c>
      <c r="B36" s="3"/>
      <c r="C36" s="3"/>
      <c r="D36" s="3">
        <f t="shared" si="0"/>
        <v>0</v>
      </c>
      <c r="E36" s="3"/>
      <c r="F36" s="3"/>
      <c r="G36" s="3">
        <f t="shared" si="8"/>
        <v>0</v>
      </c>
    </row>
    <row r="37" spans="1:7">
      <c r="A37" s="58" t="s">
        <v>286</v>
      </c>
      <c r="B37" s="120">
        <f t="shared" ref="B37:G37" si="9">SUM(B6:B13)+B25+B31+B32+B34</f>
        <v>10163047.07</v>
      </c>
      <c r="C37" s="120">
        <f t="shared" si="9"/>
        <v>665216.76</v>
      </c>
      <c r="D37" s="120">
        <f t="shared" si="9"/>
        <v>10828263.83</v>
      </c>
      <c r="E37" s="120">
        <f t="shared" si="9"/>
        <v>11715802.98</v>
      </c>
      <c r="F37" s="120">
        <f t="shared" si="9"/>
        <v>11715802.98</v>
      </c>
      <c r="G37" s="120">
        <f t="shared" si="9"/>
        <v>1552755.9099999992</v>
      </c>
    </row>
    <row r="38" spans="1:7">
      <c r="A38" s="58" t="s">
        <v>287</v>
      </c>
      <c r="B38" s="121"/>
      <c r="C38" s="121"/>
      <c r="D38" s="121"/>
      <c r="E38" s="121"/>
      <c r="F38" s="121"/>
      <c r="G38" s="2">
        <f>IF((F37-B37)&lt;0,0,(F37-B37))</f>
        <v>1552755.9100000001</v>
      </c>
    </row>
    <row r="39" spans="1:7">
      <c r="A39" s="61"/>
      <c r="B39" s="3"/>
      <c r="C39" s="3"/>
      <c r="D39" s="3"/>
      <c r="E39" s="3"/>
      <c r="F39" s="3"/>
      <c r="G39" s="3"/>
    </row>
    <row r="40" spans="1:7">
      <c r="A40" s="58" t="s">
        <v>288</v>
      </c>
      <c r="B40" s="3"/>
      <c r="C40" s="3"/>
      <c r="D40" s="3"/>
      <c r="E40" s="3"/>
      <c r="F40" s="3"/>
      <c r="G40" s="3"/>
    </row>
    <row r="41" spans="1:7">
      <c r="A41" s="59" t="s">
        <v>289</v>
      </c>
      <c r="B41" s="3">
        <f>SUM(B42:B49)</f>
        <v>0</v>
      </c>
      <c r="C41" s="3">
        <f t="shared" ref="C41:G41" si="10">SUM(C42:C49)</f>
        <v>0</v>
      </c>
      <c r="D41" s="3">
        <f t="shared" si="10"/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</row>
    <row r="42" spans="1:7">
      <c r="A42" s="60" t="s">
        <v>290</v>
      </c>
      <c r="B42" s="3"/>
      <c r="C42" s="3"/>
      <c r="D42" s="3">
        <f t="shared" ref="D42:D49" si="11">B42+C42</f>
        <v>0</v>
      </c>
      <c r="E42" s="3"/>
      <c r="F42" s="3"/>
      <c r="G42" s="3">
        <f t="shared" ref="G42:G49" si="12">F42-B42</f>
        <v>0</v>
      </c>
    </row>
    <row r="43" spans="1:7">
      <c r="A43" s="60" t="s">
        <v>291</v>
      </c>
      <c r="B43" s="3"/>
      <c r="C43" s="3"/>
      <c r="D43" s="3">
        <f t="shared" si="11"/>
        <v>0</v>
      </c>
      <c r="E43" s="3"/>
      <c r="F43" s="3"/>
      <c r="G43" s="3">
        <f t="shared" si="12"/>
        <v>0</v>
      </c>
    </row>
    <row r="44" spans="1:7">
      <c r="A44" s="60" t="s">
        <v>292</v>
      </c>
      <c r="B44" s="3">
        <v>0</v>
      </c>
      <c r="C44" s="3">
        <v>0</v>
      </c>
      <c r="D44" s="3">
        <f t="shared" si="11"/>
        <v>0</v>
      </c>
      <c r="E44" s="3">
        <v>0</v>
      </c>
      <c r="F44" s="3">
        <v>0</v>
      </c>
      <c r="G44" s="3">
        <f t="shared" si="12"/>
        <v>0</v>
      </c>
    </row>
    <row r="45" spans="1:7" ht="20.399999999999999">
      <c r="A45" s="10" t="s">
        <v>293</v>
      </c>
      <c r="B45" s="3">
        <v>0</v>
      </c>
      <c r="C45" s="3">
        <v>0</v>
      </c>
      <c r="D45" s="3">
        <f t="shared" si="11"/>
        <v>0</v>
      </c>
      <c r="E45" s="3">
        <v>0</v>
      </c>
      <c r="F45" s="3">
        <v>0</v>
      </c>
      <c r="G45" s="3">
        <f t="shared" si="12"/>
        <v>0</v>
      </c>
    </row>
    <row r="46" spans="1:7">
      <c r="A46" s="60" t="s">
        <v>294</v>
      </c>
      <c r="B46" s="3"/>
      <c r="C46" s="3"/>
      <c r="D46" s="3">
        <f t="shared" si="11"/>
        <v>0</v>
      </c>
      <c r="E46" s="3"/>
      <c r="F46" s="3"/>
      <c r="G46" s="3">
        <f t="shared" si="12"/>
        <v>0</v>
      </c>
    </row>
    <row r="47" spans="1:7">
      <c r="A47" s="60" t="s">
        <v>295</v>
      </c>
      <c r="B47" s="3"/>
      <c r="C47" s="3"/>
      <c r="D47" s="3">
        <f t="shared" si="11"/>
        <v>0</v>
      </c>
      <c r="E47" s="3"/>
      <c r="F47" s="3"/>
      <c r="G47" s="3">
        <f t="shared" si="12"/>
        <v>0</v>
      </c>
    </row>
    <row r="48" spans="1:7">
      <c r="A48" s="60" t="s">
        <v>296</v>
      </c>
      <c r="B48" s="3"/>
      <c r="C48" s="3"/>
      <c r="D48" s="3">
        <f t="shared" si="11"/>
        <v>0</v>
      </c>
      <c r="E48" s="3"/>
      <c r="F48" s="3"/>
      <c r="G48" s="3">
        <f t="shared" si="12"/>
        <v>0</v>
      </c>
    </row>
    <row r="49" spans="1:7">
      <c r="A49" s="60" t="s">
        <v>297</v>
      </c>
      <c r="B49" s="3"/>
      <c r="C49" s="3"/>
      <c r="D49" s="3">
        <f t="shared" si="11"/>
        <v>0</v>
      </c>
      <c r="E49" s="3"/>
      <c r="F49" s="3"/>
      <c r="G49" s="3">
        <f t="shared" si="12"/>
        <v>0</v>
      </c>
    </row>
    <row r="50" spans="1:7">
      <c r="A50" s="59" t="s">
        <v>298</v>
      </c>
      <c r="B50" s="3">
        <f>SUM(B51:B54)</f>
        <v>379577.4</v>
      </c>
      <c r="C50" s="3">
        <f t="shared" ref="C50:G50" si="13">SUM(C51:C54)</f>
        <v>252096</v>
      </c>
      <c r="D50" s="3">
        <f t="shared" si="13"/>
        <v>631673.4</v>
      </c>
      <c r="E50" s="3">
        <f t="shared" si="13"/>
        <v>0</v>
      </c>
      <c r="F50" s="3">
        <f t="shared" si="13"/>
        <v>0</v>
      </c>
      <c r="G50" s="3">
        <f t="shared" si="13"/>
        <v>-379577.4</v>
      </c>
    </row>
    <row r="51" spans="1:7">
      <c r="A51" s="60" t="s">
        <v>299</v>
      </c>
      <c r="B51" s="3"/>
      <c r="C51" s="3"/>
      <c r="D51" s="3">
        <f t="shared" ref="D51:D54" si="14">B51+C51</f>
        <v>0</v>
      </c>
      <c r="E51" s="3"/>
      <c r="F51" s="3"/>
      <c r="G51" s="3">
        <f t="shared" ref="G51:G54" si="15">F51-B51</f>
        <v>0</v>
      </c>
    </row>
    <row r="52" spans="1:7">
      <c r="A52" s="60" t="s">
        <v>300</v>
      </c>
      <c r="B52" s="3"/>
      <c r="C52" s="3"/>
      <c r="D52" s="3">
        <f t="shared" si="14"/>
        <v>0</v>
      </c>
      <c r="E52" s="3"/>
      <c r="F52" s="3"/>
      <c r="G52" s="3">
        <f t="shared" si="15"/>
        <v>0</v>
      </c>
    </row>
    <row r="53" spans="1:7">
      <c r="A53" s="60" t="s">
        <v>301</v>
      </c>
      <c r="B53" s="3"/>
      <c r="C53" s="3"/>
      <c r="D53" s="3">
        <f t="shared" si="14"/>
        <v>0</v>
      </c>
      <c r="E53" s="3"/>
      <c r="F53" s="3"/>
      <c r="G53" s="3">
        <f t="shared" si="15"/>
        <v>0</v>
      </c>
    </row>
    <row r="54" spans="1:7">
      <c r="A54" s="60" t="s">
        <v>302</v>
      </c>
      <c r="B54" s="3">
        <v>379577.4</v>
      </c>
      <c r="C54" s="3">
        <v>252096</v>
      </c>
      <c r="D54" s="3">
        <f t="shared" si="14"/>
        <v>631673.4</v>
      </c>
      <c r="E54" s="3">
        <v>0</v>
      </c>
      <c r="F54" s="3">
        <v>0</v>
      </c>
      <c r="G54" s="3">
        <f t="shared" si="15"/>
        <v>-379577.4</v>
      </c>
    </row>
    <row r="55" spans="1:7">
      <c r="A55" s="59" t="s">
        <v>303</v>
      </c>
      <c r="B55" s="3">
        <f>SUM(B56:B57)</f>
        <v>0</v>
      </c>
      <c r="C55" s="3">
        <f t="shared" ref="C55:G55" si="16">SUM(C56:C57)</f>
        <v>0</v>
      </c>
      <c r="D55" s="3">
        <f t="shared" si="16"/>
        <v>0</v>
      </c>
      <c r="E55" s="3">
        <f t="shared" si="16"/>
        <v>0</v>
      </c>
      <c r="F55" s="3">
        <f t="shared" si="16"/>
        <v>0</v>
      </c>
      <c r="G55" s="3">
        <f t="shared" si="16"/>
        <v>0</v>
      </c>
    </row>
    <row r="56" spans="1:7">
      <c r="A56" s="60" t="s">
        <v>304</v>
      </c>
      <c r="B56" s="3"/>
      <c r="C56" s="3"/>
      <c r="D56" s="3">
        <f t="shared" ref="D56:D59" si="17">B56+C56</f>
        <v>0</v>
      </c>
      <c r="E56" s="3"/>
      <c r="F56" s="3"/>
      <c r="G56" s="3">
        <f t="shared" ref="G56:G59" si="18">F56-B56</f>
        <v>0</v>
      </c>
    </row>
    <row r="57" spans="1:7">
      <c r="A57" s="60" t="s">
        <v>305</v>
      </c>
      <c r="B57" s="3"/>
      <c r="C57" s="3"/>
      <c r="D57" s="3">
        <f t="shared" si="17"/>
        <v>0</v>
      </c>
      <c r="E57" s="3"/>
      <c r="F57" s="3"/>
      <c r="G57" s="3">
        <f t="shared" si="18"/>
        <v>0</v>
      </c>
    </row>
    <row r="58" spans="1:7">
      <c r="A58" s="59" t="s">
        <v>306</v>
      </c>
      <c r="B58" s="3"/>
      <c r="C58" s="3"/>
      <c r="D58" s="3">
        <f t="shared" si="17"/>
        <v>0</v>
      </c>
      <c r="E58" s="3"/>
      <c r="F58" s="3"/>
      <c r="G58" s="3">
        <f t="shared" si="18"/>
        <v>0</v>
      </c>
    </row>
    <row r="59" spans="1:7">
      <c r="A59" s="59" t="s">
        <v>307</v>
      </c>
      <c r="B59" s="3"/>
      <c r="C59" s="3"/>
      <c r="D59" s="3">
        <f t="shared" si="17"/>
        <v>0</v>
      </c>
      <c r="E59" s="3"/>
      <c r="F59" s="3"/>
      <c r="G59" s="3">
        <f t="shared" si="18"/>
        <v>0</v>
      </c>
    </row>
    <row r="60" spans="1:7">
      <c r="A60" s="58" t="s">
        <v>308</v>
      </c>
      <c r="B60" s="120">
        <f t="shared" ref="B60:G60" si="19">B41+B50+B55+B58+B59</f>
        <v>379577.4</v>
      </c>
      <c r="C60" s="120">
        <f t="shared" si="19"/>
        <v>252096</v>
      </c>
      <c r="D60" s="120">
        <f t="shared" si="19"/>
        <v>631673.4</v>
      </c>
      <c r="E60" s="120">
        <f t="shared" si="19"/>
        <v>0</v>
      </c>
      <c r="F60" s="120">
        <f t="shared" si="19"/>
        <v>0</v>
      </c>
      <c r="G60" s="120">
        <f t="shared" si="19"/>
        <v>-379577.4</v>
      </c>
    </row>
    <row r="61" spans="1:7">
      <c r="A61" s="61"/>
      <c r="B61" s="3"/>
      <c r="C61" s="3"/>
      <c r="D61" s="3"/>
      <c r="E61" s="3"/>
      <c r="F61" s="3"/>
      <c r="G61" s="3"/>
    </row>
    <row r="62" spans="1:7">
      <c r="A62" s="58" t="s">
        <v>309</v>
      </c>
      <c r="B62" s="120">
        <f>SUM(B63)</f>
        <v>0</v>
      </c>
      <c r="C62" s="120">
        <f t="shared" ref="C62:G62" si="20">SUM(C63)</f>
        <v>874045.2</v>
      </c>
      <c r="D62" s="120">
        <f t="shared" si="20"/>
        <v>874045.2</v>
      </c>
      <c r="E62" s="120">
        <f t="shared" si="20"/>
        <v>52298.7</v>
      </c>
      <c r="F62" s="120">
        <f t="shared" si="20"/>
        <v>52298.7</v>
      </c>
      <c r="G62" s="120">
        <f t="shared" si="20"/>
        <v>52298.7</v>
      </c>
    </row>
    <row r="63" spans="1:7">
      <c r="A63" s="59" t="s">
        <v>310</v>
      </c>
      <c r="B63" s="3">
        <v>0</v>
      </c>
      <c r="C63" s="3">
        <v>874045.2</v>
      </c>
      <c r="D63" s="3">
        <f t="shared" ref="D63" si="21">B63+C63</f>
        <v>874045.2</v>
      </c>
      <c r="E63" s="3">
        <v>52298.7</v>
      </c>
      <c r="F63" s="3">
        <v>52298.7</v>
      </c>
      <c r="G63" s="3">
        <f>F63-B63</f>
        <v>52298.7</v>
      </c>
    </row>
    <row r="64" spans="1:7">
      <c r="A64" s="61"/>
      <c r="B64" s="3"/>
      <c r="C64" s="3"/>
      <c r="D64" s="3"/>
      <c r="E64" s="3"/>
      <c r="F64" s="3"/>
      <c r="G64" s="3"/>
    </row>
    <row r="65" spans="1:7">
      <c r="A65" s="58" t="s">
        <v>311</v>
      </c>
      <c r="B65" s="120">
        <f t="shared" ref="B65:G65" si="22">B37+B60+B62</f>
        <v>10542624.470000001</v>
      </c>
      <c r="C65" s="120">
        <f t="shared" si="22"/>
        <v>1791357.96</v>
      </c>
      <c r="D65" s="120">
        <f t="shared" si="22"/>
        <v>12333982.43</v>
      </c>
      <c r="E65" s="120">
        <f t="shared" si="22"/>
        <v>11768101.68</v>
      </c>
      <c r="F65" s="120">
        <f t="shared" si="22"/>
        <v>11768101.68</v>
      </c>
      <c r="G65" s="120">
        <f t="shared" si="22"/>
        <v>1225477.2099999993</v>
      </c>
    </row>
    <row r="66" spans="1:7">
      <c r="A66" s="61"/>
      <c r="B66" s="3"/>
      <c r="C66" s="3"/>
      <c r="D66" s="3"/>
      <c r="E66" s="3"/>
      <c r="F66" s="3"/>
      <c r="G66" s="3"/>
    </row>
    <row r="67" spans="1:7">
      <c r="A67" s="58" t="s">
        <v>312</v>
      </c>
      <c r="B67" s="3"/>
      <c r="C67" s="3"/>
      <c r="D67" s="3"/>
      <c r="E67" s="3"/>
      <c r="F67" s="3"/>
      <c r="G67" s="3"/>
    </row>
    <row r="68" spans="1:7">
      <c r="A68" s="59" t="s">
        <v>313</v>
      </c>
      <c r="B68" s="3">
        <v>0</v>
      </c>
      <c r="C68" s="3">
        <v>874045.2</v>
      </c>
      <c r="D68" s="3">
        <f t="shared" ref="D68:D69" si="23">B68+C68</f>
        <v>874045.2</v>
      </c>
      <c r="E68" s="3">
        <v>52298.7</v>
      </c>
      <c r="F68" s="3">
        <v>52298.7</v>
      </c>
      <c r="G68" s="3">
        <f t="shared" ref="G68:G69" si="24">F68-B68</f>
        <v>52298.7</v>
      </c>
    </row>
    <row r="69" spans="1:7">
      <c r="A69" s="59" t="s">
        <v>314</v>
      </c>
      <c r="B69" s="3">
        <v>0</v>
      </c>
      <c r="C69" s="3">
        <v>0</v>
      </c>
      <c r="D69" s="3">
        <f t="shared" si="23"/>
        <v>0</v>
      </c>
      <c r="E69" s="3">
        <v>0</v>
      </c>
      <c r="F69" s="3">
        <v>0</v>
      </c>
      <c r="G69" s="3">
        <f t="shared" si="24"/>
        <v>0</v>
      </c>
    </row>
    <row r="70" spans="1:7">
      <c r="A70" s="62" t="s">
        <v>315</v>
      </c>
      <c r="B70" s="2">
        <f>B68+B69</f>
        <v>0</v>
      </c>
      <c r="C70" s="2">
        <f t="shared" ref="C70:G70" si="25">C68+C69</f>
        <v>874045.2</v>
      </c>
      <c r="D70" s="2">
        <f t="shared" si="25"/>
        <v>874045.2</v>
      </c>
      <c r="E70" s="2">
        <f t="shared" si="25"/>
        <v>52298.7</v>
      </c>
      <c r="F70" s="2">
        <f t="shared" si="25"/>
        <v>52298.7</v>
      </c>
      <c r="G70" s="2">
        <f t="shared" si="25"/>
        <v>52298.7</v>
      </c>
    </row>
    <row r="71" spans="1:7">
      <c r="A71" s="63"/>
      <c r="B71" s="4"/>
      <c r="C71" s="4"/>
      <c r="D71" s="4"/>
      <c r="E71" s="4"/>
      <c r="F71" s="4"/>
      <c r="G71" s="4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64"/>
      <c r="F73" s="6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122" t="s">
        <v>467</v>
      </c>
      <c r="B76" s="5"/>
      <c r="C76" s="5"/>
      <c r="D76" s="168" t="s">
        <v>468</v>
      </c>
      <c r="E76" s="168"/>
      <c r="F76" s="168"/>
      <c r="G76" s="168"/>
    </row>
    <row r="77" spans="1:7">
      <c r="A77" s="122" t="s">
        <v>458</v>
      </c>
      <c r="B77" s="5"/>
      <c r="C77" s="5"/>
      <c r="D77" s="168" t="s">
        <v>459</v>
      </c>
      <c r="E77" s="168"/>
      <c r="F77" s="168"/>
      <c r="G77" s="168"/>
    </row>
    <row r="78" spans="1:7">
      <c r="A78" s="122" t="s">
        <v>469</v>
      </c>
      <c r="B78" s="5"/>
      <c r="C78" s="5"/>
      <c r="D78" s="168" t="s">
        <v>461</v>
      </c>
      <c r="E78" s="168"/>
      <c r="F78" s="168"/>
      <c r="G78" s="168"/>
    </row>
  </sheetData>
  <mergeCells count="5">
    <mergeCell ref="A1:G1"/>
    <mergeCell ref="B2:F2"/>
    <mergeCell ref="D76:G76"/>
    <mergeCell ref="D77:G77"/>
    <mergeCell ref="D78:G78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98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selection sqref="A1:H88"/>
    </sheetView>
  </sheetViews>
  <sheetFormatPr baseColWidth="10" defaultColWidth="12" defaultRowHeight="13.2"/>
  <cols>
    <col min="1" max="1" width="4.77734375" style="1" customWidth="1"/>
    <col min="2" max="2" width="57.21875" style="1" customWidth="1"/>
    <col min="3" max="3" width="14.21875" style="1" customWidth="1"/>
    <col min="4" max="4" width="13.77734375" style="1" customWidth="1"/>
    <col min="5" max="6" width="16.77734375" style="1" customWidth="1"/>
    <col min="7" max="7" width="13.33203125" style="1" customWidth="1"/>
    <col min="8" max="8" width="11" style="1" customWidth="1"/>
    <col min="9" max="16384" width="12" style="1"/>
  </cols>
  <sheetData>
    <row r="1" spans="1:8" ht="45.9" customHeight="1">
      <c r="A1" s="170" t="s">
        <v>326</v>
      </c>
      <c r="B1" s="171"/>
      <c r="C1" s="171"/>
      <c r="D1" s="171"/>
      <c r="E1" s="171"/>
      <c r="F1" s="171"/>
      <c r="G1" s="171"/>
      <c r="H1" s="172"/>
    </row>
    <row r="2" spans="1:8">
      <c r="A2" s="173" t="s">
        <v>223</v>
      </c>
      <c r="B2" s="174"/>
      <c r="C2" s="170" t="s">
        <v>0</v>
      </c>
      <c r="D2" s="171"/>
      <c r="E2" s="171"/>
      <c r="F2" s="171"/>
      <c r="G2" s="172"/>
      <c r="H2" s="179" t="s">
        <v>327</v>
      </c>
    </row>
    <row r="3" spans="1:8" ht="20.399999999999999">
      <c r="A3" s="175"/>
      <c r="B3" s="176"/>
      <c r="C3" s="123" t="s">
        <v>224</v>
      </c>
      <c r="D3" s="123" t="s">
        <v>7</v>
      </c>
      <c r="E3" s="123" t="s">
        <v>8</v>
      </c>
      <c r="F3" s="123" t="s">
        <v>5</v>
      </c>
      <c r="G3" s="123" t="s">
        <v>9</v>
      </c>
      <c r="H3" s="180"/>
    </row>
    <row r="4" spans="1:8">
      <c r="A4" s="177"/>
      <c r="B4" s="178"/>
      <c r="C4" s="124">
        <v>1</v>
      </c>
      <c r="D4" s="124">
        <v>2</v>
      </c>
      <c r="E4" s="124" t="s">
        <v>328</v>
      </c>
      <c r="F4" s="124">
        <v>4</v>
      </c>
      <c r="G4" s="124">
        <v>5</v>
      </c>
      <c r="H4" s="124" t="s">
        <v>329</v>
      </c>
    </row>
    <row r="5" spans="1:8">
      <c r="A5" s="68" t="s">
        <v>330</v>
      </c>
      <c r="B5" s="69"/>
      <c r="C5" s="70">
        <f>SUM(C6:C12)</f>
        <v>7079089.4499999993</v>
      </c>
      <c r="D5" s="70">
        <f>SUM(D6:D12)</f>
        <v>1019348.3899999999</v>
      </c>
      <c r="E5" s="70">
        <f>C5+D5</f>
        <v>8098437.8399999989</v>
      </c>
      <c r="F5" s="70">
        <f>SUM(F6:F12)</f>
        <v>7978907.7400000002</v>
      </c>
      <c r="G5" s="70">
        <f>SUM(G6:G12)</f>
        <v>7910336.8899999997</v>
      </c>
      <c r="H5" s="70">
        <f>E5-F5</f>
        <v>119530.0999999987</v>
      </c>
    </row>
    <row r="6" spans="1:8">
      <c r="A6" s="71">
        <v>1100</v>
      </c>
      <c r="B6" s="72" t="s">
        <v>331</v>
      </c>
      <c r="C6" s="73">
        <v>5938052.5199999996</v>
      </c>
      <c r="D6" s="73">
        <v>551541.81999999995</v>
      </c>
      <c r="E6" s="73">
        <f t="shared" ref="E6:E69" si="0">C6+D6</f>
        <v>6489594.3399999999</v>
      </c>
      <c r="F6" s="73">
        <v>6443400.6799999997</v>
      </c>
      <c r="G6" s="73">
        <v>6443400.6799999997</v>
      </c>
      <c r="H6" s="73">
        <f t="shared" ref="H6:H69" si="1">E6-F6</f>
        <v>46193.660000000149</v>
      </c>
    </row>
    <row r="7" spans="1:8">
      <c r="A7" s="71">
        <v>1200</v>
      </c>
      <c r="B7" s="72" t="s">
        <v>332</v>
      </c>
      <c r="C7" s="73">
        <v>0</v>
      </c>
      <c r="D7" s="73">
        <v>6500</v>
      </c>
      <c r="E7" s="73">
        <f t="shared" si="0"/>
        <v>6500</v>
      </c>
      <c r="F7" s="73">
        <v>0</v>
      </c>
      <c r="G7" s="73">
        <v>0</v>
      </c>
      <c r="H7" s="73">
        <f t="shared" si="1"/>
        <v>6500</v>
      </c>
    </row>
    <row r="8" spans="1:8">
      <c r="A8" s="71">
        <v>1300</v>
      </c>
      <c r="B8" s="72" t="s">
        <v>333</v>
      </c>
      <c r="C8" s="73">
        <v>694148.93</v>
      </c>
      <c r="D8" s="73">
        <v>549531.6</v>
      </c>
      <c r="E8" s="73">
        <f t="shared" si="0"/>
        <v>1243680.53</v>
      </c>
      <c r="F8" s="73">
        <v>1190188.98</v>
      </c>
      <c r="G8" s="73">
        <v>1121618.1299999999</v>
      </c>
      <c r="H8" s="73">
        <f t="shared" si="1"/>
        <v>53491.550000000047</v>
      </c>
    </row>
    <row r="9" spans="1:8">
      <c r="A9" s="71">
        <v>1400</v>
      </c>
      <c r="B9" s="72" t="s">
        <v>334</v>
      </c>
      <c r="C9" s="73">
        <v>0</v>
      </c>
      <c r="D9" s="73">
        <v>0</v>
      </c>
      <c r="E9" s="73">
        <f t="shared" si="0"/>
        <v>0</v>
      </c>
      <c r="F9" s="73">
        <v>0</v>
      </c>
      <c r="G9" s="73">
        <v>0</v>
      </c>
      <c r="H9" s="73">
        <f t="shared" si="1"/>
        <v>0</v>
      </c>
    </row>
    <row r="10" spans="1:8">
      <c r="A10" s="71">
        <v>1500</v>
      </c>
      <c r="B10" s="72" t="s">
        <v>335</v>
      </c>
      <c r="C10" s="73">
        <v>260000</v>
      </c>
      <c r="D10" s="73">
        <v>98662.97</v>
      </c>
      <c r="E10" s="73">
        <f t="shared" si="0"/>
        <v>358662.97</v>
      </c>
      <c r="F10" s="73">
        <v>345318.08</v>
      </c>
      <c r="G10" s="73">
        <v>345318.08</v>
      </c>
      <c r="H10" s="73">
        <f t="shared" si="1"/>
        <v>13344.889999999956</v>
      </c>
    </row>
    <row r="11" spans="1:8">
      <c r="A11" s="71">
        <v>1600</v>
      </c>
      <c r="B11" s="72" t="s">
        <v>336</v>
      </c>
      <c r="C11" s="73">
        <v>186888</v>
      </c>
      <c r="D11" s="73">
        <v>-186888</v>
      </c>
      <c r="E11" s="73">
        <f t="shared" si="0"/>
        <v>0</v>
      </c>
      <c r="F11" s="73">
        <v>0</v>
      </c>
      <c r="G11" s="73">
        <v>0</v>
      </c>
      <c r="H11" s="73">
        <f t="shared" si="1"/>
        <v>0</v>
      </c>
    </row>
    <row r="12" spans="1:8">
      <c r="A12" s="71">
        <v>1700</v>
      </c>
      <c r="B12" s="72" t="s">
        <v>337</v>
      </c>
      <c r="C12" s="73">
        <v>0</v>
      </c>
      <c r="D12" s="73">
        <v>0</v>
      </c>
      <c r="E12" s="73">
        <f t="shared" si="0"/>
        <v>0</v>
      </c>
      <c r="F12" s="73">
        <v>0</v>
      </c>
      <c r="G12" s="73">
        <v>0</v>
      </c>
      <c r="H12" s="73">
        <f t="shared" si="1"/>
        <v>0</v>
      </c>
    </row>
    <row r="13" spans="1:8">
      <c r="A13" s="68" t="s">
        <v>338</v>
      </c>
      <c r="B13" s="69"/>
      <c r="C13" s="73">
        <f>SUM(C14:C22)</f>
        <v>1912089.58</v>
      </c>
      <c r="D13" s="73">
        <f>SUM(D14:D22)</f>
        <v>-376469.87000000005</v>
      </c>
      <c r="E13" s="73">
        <f t="shared" si="0"/>
        <v>1535619.71</v>
      </c>
      <c r="F13" s="73">
        <f>SUM(F14:F22)</f>
        <v>1306128.8999999999</v>
      </c>
      <c r="G13" s="73">
        <f>SUM(G14:G22)</f>
        <v>1129122.02</v>
      </c>
      <c r="H13" s="73">
        <f t="shared" si="1"/>
        <v>229490.81000000006</v>
      </c>
    </row>
    <row r="14" spans="1:8">
      <c r="A14" s="71">
        <v>2100</v>
      </c>
      <c r="B14" s="72" t="s">
        <v>339</v>
      </c>
      <c r="C14" s="73">
        <v>292680.92</v>
      </c>
      <c r="D14" s="73">
        <v>-18192.939999999999</v>
      </c>
      <c r="E14" s="73">
        <f t="shared" si="0"/>
        <v>274487.98</v>
      </c>
      <c r="F14" s="73">
        <v>217400.92</v>
      </c>
      <c r="G14" s="73">
        <v>217400.92</v>
      </c>
      <c r="H14" s="73">
        <f t="shared" si="1"/>
        <v>57087.059999999969</v>
      </c>
    </row>
    <row r="15" spans="1:8">
      <c r="A15" s="71">
        <v>2200</v>
      </c>
      <c r="B15" s="72" t="s">
        <v>340</v>
      </c>
      <c r="C15" s="73">
        <v>49619.5</v>
      </c>
      <c r="D15" s="73">
        <v>193306.88</v>
      </c>
      <c r="E15" s="73">
        <f t="shared" si="0"/>
        <v>242926.38</v>
      </c>
      <c r="F15" s="73">
        <v>226243.08</v>
      </c>
      <c r="G15" s="73">
        <v>49236.2</v>
      </c>
      <c r="H15" s="73">
        <f t="shared" si="1"/>
        <v>16683.300000000017</v>
      </c>
    </row>
    <row r="16" spans="1:8">
      <c r="A16" s="71">
        <v>2300</v>
      </c>
      <c r="B16" s="72" t="s">
        <v>341</v>
      </c>
      <c r="C16" s="73">
        <v>0</v>
      </c>
      <c r="D16" s="73">
        <v>0</v>
      </c>
      <c r="E16" s="73">
        <f t="shared" si="0"/>
        <v>0</v>
      </c>
      <c r="F16" s="73">
        <v>0</v>
      </c>
      <c r="G16" s="73">
        <v>0</v>
      </c>
      <c r="H16" s="73">
        <f t="shared" si="1"/>
        <v>0</v>
      </c>
    </row>
    <row r="17" spans="1:8">
      <c r="A17" s="71">
        <v>2400</v>
      </c>
      <c r="B17" s="72" t="s">
        <v>342</v>
      </c>
      <c r="C17" s="73">
        <v>58295.72</v>
      </c>
      <c r="D17" s="73">
        <v>400</v>
      </c>
      <c r="E17" s="73">
        <f t="shared" si="0"/>
        <v>58695.72</v>
      </c>
      <c r="F17" s="73">
        <v>47441.63</v>
      </c>
      <c r="G17" s="73">
        <v>47441.63</v>
      </c>
      <c r="H17" s="73">
        <f t="shared" si="1"/>
        <v>11254.090000000004</v>
      </c>
    </row>
    <row r="18" spans="1:8">
      <c r="A18" s="71">
        <v>2500</v>
      </c>
      <c r="B18" s="72" t="s">
        <v>343</v>
      </c>
      <c r="C18" s="73">
        <v>20578.86</v>
      </c>
      <c r="D18" s="73">
        <v>-7740.92</v>
      </c>
      <c r="E18" s="73">
        <f t="shared" si="0"/>
        <v>12837.94</v>
      </c>
      <c r="F18" s="73">
        <v>6618.08</v>
      </c>
      <c r="G18" s="73">
        <v>6618.08</v>
      </c>
      <c r="H18" s="73">
        <f t="shared" si="1"/>
        <v>6219.8600000000006</v>
      </c>
    </row>
    <row r="19" spans="1:8">
      <c r="A19" s="71">
        <v>2600</v>
      </c>
      <c r="B19" s="72" t="s">
        <v>344</v>
      </c>
      <c r="C19" s="73">
        <v>1349319.08</v>
      </c>
      <c r="D19" s="73">
        <v>-685349.55</v>
      </c>
      <c r="E19" s="73">
        <f t="shared" si="0"/>
        <v>663969.53</v>
      </c>
      <c r="F19" s="73">
        <v>586421.56999999995</v>
      </c>
      <c r="G19" s="73">
        <v>586421.56999999995</v>
      </c>
      <c r="H19" s="73">
        <f t="shared" si="1"/>
        <v>77547.960000000079</v>
      </c>
    </row>
    <row r="20" spans="1:8">
      <c r="A20" s="71">
        <v>2700</v>
      </c>
      <c r="B20" s="72" t="s">
        <v>345</v>
      </c>
      <c r="C20" s="73">
        <v>4415.08</v>
      </c>
      <c r="D20" s="73">
        <v>-4034.08</v>
      </c>
      <c r="E20" s="73">
        <f t="shared" si="0"/>
        <v>381</v>
      </c>
      <c r="F20" s="73">
        <v>381</v>
      </c>
      <c r="G20" s="73">
        <v>381</v>
      </c>
      <c r="H20" s="73">
        <f t="shared" si="1"/>
        <v>0</v>
      </c>
    </row>
    <row r="21" spans="1:8">
      <c r="A21" s="71">
        <v>2800</v>
      </c>
      <c r="B21" s="72" t="s">
        <v>346</v>
      </c>
      <c r="C21" s="73">
        <v>0</v>
      </c>
      <c r="D21" s="73">
        <v>0</v>
      </c>
      <c r="E21" s="73">
        <f t="shared" si="0"/>
        <v>0</v>
      </c>
      <c r="F21" s="73">
        <v>0</v>
      </c>
      <c r="G21" s="73">
        <v>0</v>
      </c>
      <c r="H21" s="73">
        <f t="shared" si="1"/>
        <v>0</v>
      </c>
    </row>
    <row r="22" spans="1:8">
      <c r="A22" s="71">
        <v>2900</v>
      </c>
      <c r="B22" s="72" t="s">
        <v>347</v>
      </c>
      <c r="C22" s="73">
        <v>137180.42000000001</v>
      </c>
      <c r="D22" s="73">
        <v>145140.74</v>
      </c>
      <c r="E22" s="73">
        <f t="shared" si="0"/>
        <v>282321.16000000003</v>
      </c>
      <c r="F22" s="73">
        <v>221622.62</v>
      </c>
      <c r="G22" s="73">
        <v>221622.62</v>
      </c>
      <c r="H22" s="73">
        <f t="shared" si="1"/>
        <v>60698.540000000037</v>
      </c>
    </row>
    <row r="23" spans="1:8">
      <c r="A23" s="68" t="s">
        <v>348</v>
      </c>
      <c r="B23" s="69"/>
      <c r="C23" s="73">
        <f>SUM(C24:C32)</f>
        <v>924368.04</v>
      </c>
      <c r="D23" s="73">
        <f>SUM(D24:D32)</f>
        <v>1129878.1700000002</v>
      </c>
      <c r="E23" s="73">
        <f t="shared" si="0"/>
        <v>2054246.2100000002</v>
      </c>
      <c r="F23" s="73">
        <f>SUM(F24:F32)</f>
        <v>1883511.3399999999</v>
      </c>
      <c r="G23" s="73">
        <f>SUM(G24:G32)</f>
        <v>1860187.3399999999</v>
      </c>
      <c r="H23" s="73">
        <f t="shared" si="1"/>
        <v>170734.87000000034</v>
      </c>
    </row>
    <row r="24" spans="1:8">
      <c r="A24" s="71">
        <v>3100</v>
      </c>
      <c r="B24" s="72" t="s">
        <v>349</v>
      </c>
      <c r="C24" s="73">
        <v>222527</v>
      </c>
      <c r="D24" s="73">
        <v>38071.839999999997</v>
      </c>
      <c r="E24" s="73">
        <f t="shared" si="0"/>
        <v>260598.84</v>
      </c>
      <c r="F24" s="73">
        <v>243630.79</v>
      </c>
      <c r="G24" s="73">
        <v>243630.79</v>
      </c>
      <c r="H24" s="73">
        <f t="shared" si="1"/>
        <v>16968.049999999988</v>
      </c>
    </row>
    <row r="25" spans="1:8">
      <c r="A25" s="71">
        <v>3200</v>
      </c>
      <c r="B25" s="72" t="s">
        <v>350</v>
      </c>
      <c r="C25" s="73">
        <v>18441.759999999998</v>
      </c>
      <c r="D25" s="73">
        <v>9600</v>
      </c>
      <c r="E25" s="73">
        <f t="shared" si="0"/>
        <v>28041.759999999998</v>
      </c>
      <c r="F25" s="73">
        <v>28041.759999999998</v>
      </c>
      <c r="G25" s="73">
        <v>28041.759999999998</v>
      </c>
      <c r="H25" s="73">
        <f t="shared" si="1"/>
        <v>0</v>
      </c>
    </row>
    <row r="26" spans="1:8">
      <c r="A26" s="71">
        <v>3300</v>
      </c>
      <c r="B26" s="72" t="s">
        <v>351</v>
      </c>
      <c r="C26" s="73">
        <v>5800</v>
      </c>
      <c r="D26" s="73">
        <v>0</v>
      </c>
      <c r="E26" s="73">
        <f t="shared" si="0"/>
        <v>5800</v>
      </c>
      <c r="F26" s="73">
        <v>5585.02</v>
      </c>
      <c r="G26" s="73">
        <v>5585.02</v>
      </c>
      <c r="H26" s="73">
        <f t="shared" si="1"/>
        <v>214.97999999999956</v>
      </c>
    </row>
    <row r="27" spans="1:8">
      <c r="A27" s="71">
        <v>3400</v>
      </c>
      <c r="B27" s="72" t="s">
        <v>352</v>
      </c>
      <c r="C27" s="73">
        <v>112760</v>
      </c>
      <c r="D27" s="73">
        <v>30545.48</v>
      </c>
      <c r="E27" s="73">
        <f t="shared" si="0"/>
        <v>143305.48000000001</v>
      </c>
      <c r="F27" s="73">
        <v>117430.42</v>
      </c>
      <c r="G27" s="73">
        <v>117430.42</v>
      </c>
      <c r="H27" s="73">
        <f t="shared" si="1"/>
        <v>25875.060000000012</v>
      </c>
    </row>
    <row r="28" spans="1:8">
      <c r="A28" s="71">
        <v>3500</v>
      </c>
      <c r="B28" s="72" t="s">
        <v>353</v>
      </c>
      <c r="C28" s="73">
        <v>184820</v>
      </c>
      <c r="D28" s="73">
        <v>84531.51</v>
      </c>
      <c r="E28" s="73">
        <f t="shared" si="0"/>
        <v>269351.51</v>
      </c>
      <c r="F28" s="73">
        <v>205446.82</v>
      </c>
      <c r="G28" s="73">
        <v>205446.82</v>
      </c>
      <c r="H28" s="73">
        <f t="shared" si="1"/>
        <v>63904.69</v>
      </c>
    </row>
    <row r="29" spans="1:8">
      <c r="A29" s="71">
        <v>3600</v>
      </c>
      <c r="B29" s="72" t="s">
        <v>354</v>
      </c>
      <c r="C29" s="73">
        <v>45240</v>
      </c>
      <c r="D29" s="73">
        <v>-24360</v>
      </c>
      <c r="E29" s="73">
        <f t="shared" si="0"/>
        <v>20880</v>
      </c>
      <c r="F29" s="73">
        <v>20880</v>
      </c>
      <c r="G29" s="73">
        <v>20880</v>
      </c>
      <c r="H29" s="73">
        <f t="shared" si="1"/>
        <v>0</v>
      </c>
    </row>
    <row r="30" spans="1:8">
      <c r="A30" s="71">
        <v>3700</v>
      </c>
      <c r="B30" s="72" t="s">
        <v>355</v>
      </c>
      <c r="C30" s="73">
        <v>19053.189999999999</v>
      </c>
      <c r="D30" s="73">
        <v>2000</v>
      </c>
      <c r="E30" s="73">
        <f t="shared" si="0"/>
        <v>21053.19</v>
      </c>
      <c r="F30" s="73">
        <v>5878.9</v>
      </c>
      <c r="G30" s="73">
        <v>5878.9</v>
      </c>
      <c r="H30" s="73">
        <f t="shared" si="1"/>
        <v>15174.289999999999</v>
      </c>
    </row>
    <row r="31" spans="1:8">
      <c r="A31" s="71">
        <v>3800</v>
      </c>
      <c r="B31" s="72" t="s">
        <v>356</v>
      </c>
      <c r="C31" s="73">
        <v>172784.82</v>
      </c>
      <c r="D31" s="73">
        <v>965920.27</v>
      </c>
      <c r="E31" s="73">
        <f t="shared" si="0"/>
        <v>1138705.0900000001</v>
      </c>
      <c r="F31" s="73">
        <v>1090788.6299999999</v>
      </c>
      <c r="G31" s="73">
        <v>1090788.6299999999</v>
      </c>
      <c r="H31" s="73">
        <f t="shared" si="1"/>
        <v>47916.460000000196</v>
      </c>
    </row>
    <row r="32" spans="1:8">
      <c r="A32" s="71">
        <v>3900</v>
      </c>
      <c r="B32" s="72" t="s">
        <v>357</v>
      </c>
      <c r="C32" s="73">
        <v>142941.26999999999</v>
      </c>
      <c r="D32" s="73">
        <v>23569.07</v>
      </c>
      <c r="E32" s="73">
        <f t="shared" si="0"/>
        <v>166510.34</v>
      </c>
      <c r="F32" s="73">
        <v>165829</v>
      </c>
      <c r="G32" s="73">
        <v>142505</v>
      </c>
      <c r="H32" s="73">
        <f t="shared" si="1"/>
        <v>681.33999999999651</v>
      </c>
    </row>
    <row r="33" spans="1:8">
      <c r="A33" s="68" t="s">
        <v>358</v>
      </c>
      <c r="B33" s="69"/>
      <c r="C33" s="73">
        <f>SUM(C34:C42)</f>
        <v>193000</v>
      </c>
      <c r="D33" s="73">
        <f>SUM(D34:D42)</f>
        <v>140000</v>
      </c>
      <c r="E33" s="73">
        <f t="shared" si="0"/>
        <v>333000</v>
      </c>
      <c r="F33" s="73">
        <f>SUM(F34:F42)</f>
        <v>245401.32</v>
      </c>
      <c r="G33" s="73">
        <f>SUM(G34:G42)</f>
        <v>245401.32</v>
      </c>
      <c r="H33" s="73">
        <f t="shared" si="1"/>
        <v>87598.68</v>
      </c>
    </row>
    <row r="34" spans="1:8">
      <c r="A34" s="71">
        <v>4100</v>
      </c>
      <c r="B34" s="72" t="s">
        <v>359</v>
      </c>
      <c r="C34" s="73">
        <v>0</v>
      </c>
      <c r="D34" s="73">
        <v>0</v>
      </c>
      <c r="E34" s="73">
        <f t="shared" si="0"/>
        <v>0</v>
      </c>
      <c r="F34" s="73">
        <v>0</v>
      </c>
      <c r="G34" s="73">
        <v>0</v>
      </c>
      <c r="H34" s="73">
        <f t="shared" si="1"/>
        <v>0</v>
      </c>
    </row>
    <row r="35" spans="1:8">
      <c r="A35" s="71">
        <v>4200</v>
      </c>
      <c r="B35" s="72" t="s">
        <v>360</v>
      </c>
      <c r="C35" s="73">
        <v>0</v>
      </c>
      <c r="D35" s="73">
        <v>0</v>
      </c>
      <c r="E35" s="73">
        <f t="shared" si="0"/>
        <v>0</v>
      </c>
      <c r="F35" s="73">
        <v>0</v>
      </c>
      <c r="G35" s="73">
        <v>0</v>
      </c>
      <c r="H35" s="73">
        <f t="shared" si="1"/>
        <v>0</v>
      </c>
    </row>
    <row r="36" spans="1:8">
      <c r="A36" s="71">
        <v>4300</v>
      </c>
      <c r="B36" s="72" t="s">
        <v>361</v>
      </c>
      <c r="C36" s="73">
        <v>0</v>
      </c>
      <c r="D36" s="73">
        <v>0</v>
      </c>
      <c r="E36" s="73">
        <f t="shared" si="0"/>
        <v>0</v>
      </c>
      <c r="F36" s="73">
        <v>0</v>
      </c>
      <c r="G36" s="73">
        <v>0</v>
      </c>
      <c r="H36" s="73">
        <f t="shared" si="1"/>
        <v>0</v>
      </c>
    </row>
    <row r="37" spans="1:8">
      <c r="A37" s="71">
        <v>4400</v>
      </c>
      <c r="B37" s="72" t="s">
        <v>362</v>
      </c>
      <c r="C37" s="73">
        <v>193000</v>
      </c>
      <c r="D37" s="73">
        <v>140000</v>
      </c>
      <c r="E37" s="73">
        <f t="shared" si="0"/>
        <v>333000</v>
      </c>
      <c r="F37" s="73">
        <v>245401.32</v>
      </c>
      <c r="G37" s="73">
        <v>245401.32</v>
      </c>
      <c r="H37" s="73">
        <f t="shared" si="1"/>
        <v>87598.68</v>
      </c>
    </row>
    <row r="38" spans="1:8">
      <c r="A38" s="71">
        <v>4500</v>
      </c>
      <c r="B38" s="72" t="s">
        <v>363</v>
      </c>
      <c r="C38" s="73">
        <v>0</v>
      </c>
      <c r="D38" s="73">
        <v>0</v>
      </c>
      <c r="E38" s="73">
        <f t="shared" si="0"/>
        <v>0</v>
      </c>
      <c r="F38" s="73">
        <v>0</v>
      </c>
      <c r="G38" s="73">
        <v>0</v>
      </c>
      <c r="H38" s="73">
        <f t="shared" si="1"/>
        <v>0</v>
      </c>
    </row>
    <row r="39" spans="1:8">
      <c r="A39" s="71">
        <v>4600</v>
      </c>
      <c r="B39" s="72" t="s">
        <v>364</v>
      </c>
      <c r="C39" s="73">
        <v>0</v>
      </c>
      <c r="D39" s="73">
        <v>0</v>
      </c>
      <c r="E39" s="73">
        <f t="shared" si="0"/>
        <v>0</v>
      </c>
      <c r="F39" s="73">
        <v>0</v>
      </c>
      <c r="G39" s="73">
        <v>0</v>
      </c>
      <c r="H39" s="73">
        <f t="shared" si="1"/>
        <v>0</v>
      </c>
    </row>
    <row r="40" spans="1:8">
      <c r="A40" s="71">
        <v>4700</v>
      </c>
      <c r="B40" s="72" t="s">
        <v>365</v>
      </c>
      <c r="C40" s="73">
        <v>0</v>
      </c>
      <c r="D40" s="73">
        <v>0</v>
      </c>
      <c r="E40" s="73">
        <f t="shared" si="0"/>
        <v>0</v>
      </c>
      <c r="F40" s="73">
        <v>0</v>
      </c>
      <c r="G40" s="73">
        <v>0</v>
      </c>
      <c r="H40" s="73">
        <f t="shared" si="1"/>
        <v>0</v>
      </c>
    </row>
    <row r="41" spans="1:8">
      <c r="A41" s="71">
        <v>4800</v>
      </c>
      <c r="B41" s="72" t="s">
        <v>366</v>
      </c>
      <c r="C41" s="73">
        <v>0</v>
      </c>
      <c r="D41" s="73">
        <v>0</v>
      </c>
      <c r="E41" s="73">
        <f t="shared" si="0"/>
        <v>0</v>
      </c>
      <c r="F41" s="73">
        <v>0</v>
      </c>
      <c r="G41" s="73">
        <v>0</v>
      </c>
      <c r="H41" s="73">
        <f t="shared" si="1"/>
        <v>0</v>
      </c>
    </row>
    <row r="42" spans="1:8">
      <c r="A42" s="71">
        <v>4900</v>
      </c>
      <c r="B42" s="72" t="s">
        <v>367</v>
      </c>
      <c r="C42" s="73">
        <v>0</v>
      </c>
      <c r="D42" s="73">
        <v>0</v>
      </c>
      <c r="E42" s="73">
        <f t="shared" si="0"/>
        <v>0</v>
      </c>
      <c r="F42" s="73">
        <v>0</v>
      </c>
      <c r="G42" s="73">
        <v>0</v>
      </c>
      <c r="H42" s="73">
        <f t="shared" si="1"/>
        <v>0</v>
      </c>
    </row>
    <row r="43" spans="1:8">
      <c r="A43" s="68" t="s">
        <v>368</v>
      </c>
      <c r="B43" s="69"/>
      <c r="C43" s="73">
        <f>SUM(C44:C52)</f>
        <v>24500</v>
      </c>
      <c r="D43" s="73">
        <f>SUM(D44:D52)</f>
        <v>288179</v>
      </c>
      <c r="E43" s="73">
        <f t="shared" si="0"/>
        <v>312679</v>
      </c>
      <c r="F43" s="73">
        <f>SUM(F44:F52)</f>
        <v>308929</v>
      </c>
      <c r="G43" s="73">
        <f>SUM(G44:G52)</f>
        <v>308929</v>
      </c>
      <c r="H43" s="73">
        <f t="shared" si="1"/>
        <v>3750</v>
      </c>
    </row>
    <row r="44" spans="1:8">
      <c r="A44" s="71">
        <v>5100</v>
      </c>
      <c r="B44" s="72" t="s">
        <v>369</v>
      </c>
      <c r="C44" s="73">
        <v>24500</v>
      </c>
      <c r="D44" s="73">
        <v>29249</v>
      </c>
      <c r="E44" s="73">
        <f t="shared" si="0"/>
        <v>53749</v>
      </c>
      <c r="F44" s="73">
        <v>49999</v>
      </c>
      <c r="G44" s="73">
        <v>49999</v>
      </c>
      <c r="H44" s="73">
        <f t="shared" si="1"/>
        <v>3750</v>
      </c>
    </row>
    <row r="45" spans="1:8">
      <c r="A45" s="71">
        <v>5200</v>
      </c>
      <c r="B45" s="72" t="s">
        <v>370</v>
      </c>
      <c r="C45" s="73">
        <v>0</v>
      </c>
      <c r="D45" s="73">
        <v>0</v>
      </c>
      <c r="E45" s="73">
        <f t="shared" si="0"/>
        <v>0</v>
      </c>
      <c r="F45" s="73">
        <v>0</v>
      </c>
      <c r="G45" s="73">
        <v>0</v>
      </c>
      <c r="H45" s="73">
        <f t="shared" si="1"/>
        <v>0</v>
      </c>
    </row>
    <row r="46" spans="1:8">
      <c r="A46" s="71">
        <v>5300</v>
      </c>
      <c r="B46" s="72" t="s">
        <v>371</v>
      </c>
      <c r="C46" s="73">
        <v>0</v>
      </c>
      <c r="D46" s="73">
        <v>0</v>
      </c>
      <c r="E46" s="73">
        <f t="shared" si="0"/>
        <v>0</v>
      </c>
      <c r="F46" s="73">
        <v>0</v>
      </c>
      <c r="G46" s="73">
        <v>0</v>
      </c>
      <c r="H46" s="73">
        <f t="shared" si="1"/>
        <v>0</v>
      </c>
    </row>
    <row r="47" spans="1:8">
      <c r="A47" s="71">
        <v>5400</v>
      </c>
      <c r="B47" s="72" t="s">
        <v>372</v>
      </c>
      <c r="C47" s="73">
        <v>0</v>
      </c>
      <c r="D47" s="73">
        <v>258930</v>
      </c>
      <c r="E47" s="73">
        <f t="shared" si="0"/>
        <v>258930</v>
      </c>
      <c r="F47" s="73">
        <v>258930</v>
      </c>
      <c r="G47" s="73">
        <v>258930</v>
      </c>
      <c r="H47" s="73">
        <f t="shared" si="1"/>
        <v>0</v>
      </c>
    </row>
    <row r="48" spans="1:8">
      <c r="A48" s="71">
        <v>5500</v>
      </c>
      <c r="B48" s="72" t="s">
        <v>373</v>
      </c>
      <c r="C48" s="73">
        <v>0</v>
      </c>
      <c r="D48" s="73">
        <v>0</v>
      </c>
      <c r="E48" s="73">
        <f t="shared" si="0"/>
        <v>0</v>
      </c>
      <c r="F48" s="73">
        <v>0</v>
      </c>
      <c r="G48" s="73">
        <v>0</v>
      </c>
      <c r="H48" s="73">
        <f t="shared" si="1"/>
        <v>0</v>
      </c>
    </row>
    <row r="49" spans="1:8">
      <c r="A49" s="71">
        <v>5600</v>
      </c>
      <c r="B49" s="72" t="s">
        <v>374</v>
      </c>
      <c r="C49" s="73">
        <v>0</v>
      </c>
      <c r="D49" s="73">
        <v>0</v>
      </c>
      <c r="E49" s="73">
        <f t="shared" si="0"/>
        <v>0</v>
      </c>
      <c r="F49" s="73">
        <v>0</v>
      </c>
      <c r="G49" s="73">
        <v>0</v>
      </c>
      <c r="H49" s="73">
        <f t="shared" si="1"/>
        <v>0</v>
      </c>
    </row>
    <row r="50" spans="1:8">
      <c r="A50" s="71">
        <v>5700</v>
      </c>
      <c r="B50" s="72" t="s">
        <v>375</v>
      </c>
      <c r="C50" s="73">
        <v>0</v>
      </c>
      <c r="D50" s="73">
        <v>0</v>
      </c>
      <c r="E50" s="73">
        <f t="shared" si="0"/>
        <v>0</v>
      </c>
      <c r="F50" s="73">
        <v>0</v>
      </c>
      <c r="G50" s="73">
        <v>0</v>
      </c>
      <c r="H50" s="73">
        <f t="shared" si="1"/>
        <v>0</v>
      </c>
    </row>
    <row r="51" spans="1:8">
      <c r="A51" s="71">
        <v>5800</v>
      </c>
      <c r="B51" s="72" t="s">
        <v>376</v>
      </c>
      <c r="C51" s="73">
        <v>0</v>
      </c>
      <c r="D51" s="73">
        <v>0</v>
      </c>
      <c r="E51" s="73">
        <f t="shared" si="0"/>
        <v>0</v>
      </c>
      <c r="F51" s="73">
        <v>0</v>
      </c>
      <c r="G51" s="73">
        <v>0</v>
      </c>
      <c r="H51" s="73">
        <f t="shared" si="1"/>
        <v>0</v>
      </c>
    </row>
    <row r="52" spans="1:8">
      <c r="A52" s="71">
        <v>5900</v>
      </c>
      <c r="B52" s="72" t="s">
        <v>377</v>
      </c>
      <c r="C52" s="73">
        <v>0</v>
      </c>
      <c r="D52" s="73">
        <v>0</v>
      </c>
      <c r="E52" s="73">
        <f t="shared" si="0"/>
        <v>0</v>
      </c>
      <c r="F52" s="73">
        <v>0</v>
      </c>
      <c r="G52" s="73">
        <v>0</v>
      </c>
      <c r="H52" s="73">
        <f t="shared" si="1"/>
        <v>0</v>
      </c>
    </row>
    <row r="53" spans="1:8">
      <c r="A53" s="68" t="s">
        <v>378</v>
      </c>
      <c r="B53" s="69"/>
      <c r="C53" s="73">
        <f>SUM(C54:C56)</f>
        <v>30000</v>
      </c>
      <c r="D53" s="73">
        <f>SUM(D54:D56)</f>
        <v>-30000</v>
      </c>
      <c r="E53" s="73">
        <f t="shared" si="0"/>
        <v>0</v>
      </c>
      <c r="F53" s="73">
        <f>SUM(F54:F56)</f>
        <v>0</v>
      </c>
      <c r="G53" s="73">
        <f>SUM(G54:G56)</f>
        <v>0</v>
      </c>
      <c r="H53" s="73">
        <f t="shared" si="1"/>
        <v>0</v>
      </c>
    </row>
    <row r="54" spans="1:8">
      <c r="A54" s="71">
        <v>6100</v>
      </c>
      <c r="B54" s="72" t="s">
        <v>379</v>
      </c>
      <c r="C54" s="73">
        <v>30000</v>
      </c>
      <c r="D54" s="73">
        <v>-30000</v>
      </c>
      <c r="E54" s="73">
        <f t="shared" si="0"/>
        <v>0</v>
      </c>
      <c r="F54" s="73">
        <v>0</v>
      </c>
      <c r="G54" s="73">
        <v>0</v>
      </c>
      <c r="H54" s="73">
        <f t="shared" si="1"/>
        <v>0</v>
      </c>
    </row>
    <row r="55" spans="1:8">
      <c r="A55" s="71">
        <v>6200</v>
      </c>
      <c r="B55" s="72" t="s">
        <v>380</v>
      </c>
      <c r="C55" s="73">
        <v>0</v>
      </c>
      <c r="D55" s="73">
        <v>0</v>
      </c>
      <c r="E55" s="73">
        <f t="shared" si="0"/>
        <v>0</v>
      </c>
      <c r="F55" s="73">
        <v>0</v>
      </c>
      <c r="G55" s="73">
        <v>0</v>
      </c>
      <c r="H55" s="73">
        <f t="shared" si="1"/>
        <v>0</v>
      </c>
    </row>
    <row r="56" spans="1:8">
      <c r="A56" s="71">
        <v>6300</v>
      </c>
      <c r="B56" s="72" t="s">
        <v>381</v>
      </c>
      <c r="C56" s="73">
        <v>0</v>
      </c>
      <c r="D56" s="73">
        <v>0</v>
      </c>
      <c r="E56" s="73">
        <f t="shared" si="0"/>
        <v>0</v>
      </c>
      <c r="F56" s="73">
        <v>0</v>
      </c>
      <c r="G56" s="73">
        <v>0</v>
      </c>
      <c r="H56" s="73">
        <f t="shared" si="1"/>
        <v>0</v>
      </c>
    </row>
    <row r="57" spans="1:8">
      <c r="A57" s="68" t="s">
        <v>382</v>
      </c>
      <c r="B57" s="69"/>
      <c r="C57" s="73">
        <f>SUM(C58:C64)</f>
        <v>0</v>
      </c>
      <c r="D57" s="73">
        <f>SUM(D58:D64)</f>
        <v>0</v>
      </c>
      <c r="E57" s="73">
        <f t="shared" si="0"/>
        <v>0</v>
      </c>
      <c r="F57" s="73">
        <f>SUM(F58:F64)</f>
        <v>0</v>
      </c>
      <c r="G57" s="73">
        <f>SUM(G58:G64)</f>
        <v>0</v>
      </c>
      <c r="H57" s="73">
        <f t="shared" si="1"/>
        <v>0</v>
      </c>
    </row>
    <row r="58" spans="1:8">
      <c r="A58" s="71">
        <v>7100</v>
      </c>
      <c r="B58" s="72" t="s">
        <v>383</v>
      </c>
      <c r="C58" s="73">
        <v>0</v>
      </c>
      <c r="D58" s="73">
        <v>0</v>
      </c>
      <c r="E58" s="73">
        <f t="shared" si="0"/>
        <v>0</v>
      </c>
      <c r="F58" s="73">
        <v>0</v>
      </c>
      <c r="G58" s="73">
        <v>0</v>
      </c>
      <c r="H58" s="73">
        <f t="shared" si="1"/>
        <v>0</v>
      </c>
    </row>
    <row r="59" spans="1:8">
      <c r="A59" s="71">
        <v>7200</v>
      </c>
      <c r="B59" s="72" t="s">
        <v>384</v>
      </c>
      <c r="C59" s="73">
        <v>0</v>
      </c>
      <c r="D59" s="73">
        <v>0</v>
      </c>
      <c r="E59" s="73">
        <f t="shared" si="0"/>
        <v>0</v>
      </c>
      <c r="F59" s="73">
        <v>0</v>
      </c>
      <c r="G59" s="73">
        <v>0</v>
      </c>
      <c r="H59" s="73">
        <f t="shared" si="1"/>
        <v>0</v>
      </c>
    </row>
    <row r="60" spans="1:8">
      <c r="A60" s="71">
        <v>7300</v>
      </c>
      <c r="B60" s="72" t="s">
        <v>385</v>
      </c>
      <c r="C60" s="73">
        <v>0</v>
      </c>
      <c r="D60" s="73">
        <v>0</v>
      </c>
      <c r="E60" s="73">
        <f t="shared" si="0"/>
        <v>0</v>
      </c>
      <c r="F60" s="73">
        <v>0</v>
      </c>
      <c r="G60" s="73">
        <v>0</v>
      </c>
      <c r="H60" s="73">
        <f t="shared" si="1"/>
        <v>0</v>
      </c>
    </row>
    <row r="61" spans="1:8">
      <c r="A61" s="71">
        <v>7400</v>
      </c>
      <c r="B61" s="72" t="s">
        <v>386</v>
      </c>
      <c r="C61" s="73">
        <v>0</v>
      </c>
      <c r="D61" s="73">
        <v>0</v>
      </c>
      <c r="E61" s="73">
        <f t="shared" si="0"/>
        <v>0</v>
      </c>
      <c r="F61" s="73">
        <v>0</v>
      </c>
      <c r="G61" s="73">
        <v>0</v>
      </c>
      <c r="H61" s="73">
        <f t="shared" si="1"/>
        <v>0</v>
      </c>
    </row>
    <row r="62" spans="1:8">
      <c r="A62" s="71">
        <v>7500</v>
      </c>
      <c r="B62" s="72" t="s">
        <v>387</v>
      </c>
      <c r="C62" s="73">
        <v>0</v>
      </c>
      <c r="D62" s="73">
        <v>0</v>
      </c>
      <c r="E62" s="73">
        <f t="shared" si="0"/>
        <v>0</v>
      </c>
      <c r="F62" s="73">
        <v>0</v>
      </c>
      <c r="G62" s="73">
        <v>0</v>
      </c>
      <c r="H62" s="73">
        <f t="shared" si="1"/>
        <v>0</v>
      </c>
    </row>
    <row r="63" spans="1:8">
      <c r="A63" s="71">
        <v>7600</v>
      </c>
      <c r="B63" s="72" t="s">
        <v>388</v>
      </c>
      <c r="C63" s="73">
        <v>0</v>
      </c>
      <c r="D63" s="73">
        <v>0</v>
      </c>
      <c r="E63" s="73">
        <f t="shared" si="0"/>
        <v>0</v>
      </c>
      <c r="F63" s="73">
        <v>0</v>
      </c>
      <c r="G63" s="73">
        <v>0</v>
      </c>
      <c r="H63" s="73">
        <f t="shared" si="1"/>
        <v>0</v>
      </c>
    </row>
    <row r="64" spans="1:8">
      <c r="A64" s="71">
        <v>7900</v>
      </c>
      <c r="B64" s="72" t="s">
        <v>389</v>
      </c>
      <c r="C64" s="73">
        <v>0</v>
      </c>
      <c r="D64" s="73">
        <v>0</v>
      </c>
      <c r="E64" s="73">
        <f t="shared" si="0"/>
        <v>0</v>
      </c>
      <c r="F64" s="73">
        <v>0</v>
      </c>
      <c r="G64" s="73">
        <v>0</v>
      </c>
      <c r="H64" s="73">
        <f t="shared" si="1"/>
        <v>0</v>
      </c>
    </row>
    <row r="65" spans="1:8">
      <c r="A65" s="68" t="s">
        <v>390</v>
      </c>
      <c r="B65" s="69"/>
      <c r="C65" s="73">
        <f>SUM(C66:C68)</f>
        <v>0</v>
      </c>
      <c r="D65" s="73">
        <f>SUM(D66:D68)</f>
        <v>0</v>
      </c>
      <c r="E65" s="73">
        <f t="shared" si="0"/>
        <v>0</v>
      </c>
      <c r="F65" s="73">
        <f>SUM(F66:F68)</f>
        <v>0</v>
      </c>
      <c r="G65" s="73">
        <f>SUM(G66:G68)</f>
        <v>0</v>
      </c>
      <c r="H65" s="73">
        <f t="shared" si="1"/>
        <v>0</v>
      </c>
    </row>
    <row r="66" spans="1:8">
      <c r="A66" s="71">
        <v>8100</v>
      </c>
      <c r="B66" s="72" t="s">
        <v>391</v>
      </c>
      <c r="C66" s="73">
        <v>0</v>
      </c>
      <c r="D66" s="73">
        <v>0</v>
      </c>
      <c r="E66" s="73">
        <f t="shared" si="0"/>
        <v>0</v>
      </c>
      <c r="F66" s="73">
        <v>0</v>
      </c>
      <c r="G66" s="73">
        <v>0</v>
      </c>
      <c r="H66" s="73">
        <f t="shared" si="1"/>
        <v>0</v>
      </c>
    </row>
    <row r="67" spans="1:8">
      <c r="A67" s="71">
        <v>8300</v>
      </c>
      <c r="B67" s="72" t="s">
        <v>392</v>
      </c>
      <c r="C67" s="73">
        <v>0</v>
      </c>
      <c r="D67" s="73">
        <v>0</v>
      </c>
      <c r="E67" s="73">
        <f t="shared" si="0"/>
        <v>0</v>
      </c>
      <c r="F67" s="73">
        <v>0</v>
      </c>
      <c r="G67" s="73">
        <v>0</v>
      </c>
      <c r="H67" s="73">
        <f t="shared" si="1"/>
        <v>0</v>
      </c>
    </row>
    <row r="68" spans="1:8">
      <c r="A68" s="71">
        <v>8500</v>
      </c>
      <c r="B68" s="72" t="s">
        <v>393</v>
      </c>
      <c r="C68" s="73">
        <v>0</v>
      </c>
      <c r="D68" s="73">
        <v>0</v>
      </c>
      <c r="E68" s="73">
        <f t="shared" si="0"/>
        <v>0</v>
      </c>
      <c r="F68" s="73">
        <v>0</v>
      </c>
      <c r="G68" s="73">
        <v>0</v>
      </c>
      <c r="H68" s="73">
        <f t="shared" si="1"/>
        <v>0</v>
      </c>
    </row>
    <row r="69" spans="1:8">
      <c r="A69" s="68" t="s">
        <v>394</v>
      </c>
      <c r="B69" s="69"/>
      <c r="C69" s="73">
        <f>SUM(C70:C76)</f>
        <v>0</v>
      </c>
      <c r="D69" s="73">
        <f>SUM(D70:D76)</f>
        <v>0</v>
      </c>
      <c r="E69" s="73">
        <f t="shared" si="0"/>
        <v>0</v>
      </c>
      <c r="F69" s="73">
        <f>SUM(F70:F76)</f>
        <v>0</v>
      </c>
      <c r="G69" s="73">
        <f>SUM(G70:G76)</f>
        <v>0</v>
      </c>
      <c r="H69" s="73">
        <f t="shared" si="1"/>
        <v>0</v>
      </c>
    </row>
    <row r="70" spans="1:8">
      <c r="A70" s="71">
        <v>9100</v>
      </c>
      <c r="B70" s="72" t="s">
        <v>395</v>
      </c>
      <c r="C70" s="73">
        <v>0</v>
      </c>
      <c r="D70" s="73">
        <v>0</v>
      </c>
      <c r="E70" s="73">
        <f t="shared" ref="E70:E76" si="2">C70+D70</f>
        <v>0</v>
      </c>
      <c r="F70" s="73">
        <v>0</v>
      </c>
      <c r="G70" s="73">
        <v>0</v>
      </c>
      <c r="H70" s="73">
        <f t="shared" ref="H70:H76" si="3">E70-F70</f>
        <v>0</v>
      </c>
    </row>
    <row r="71" spans="1:8">
      <c r="A71" s="71">
        <v>9200</v>
      </c>
      <c r="B71" s="72" t="s">
        <v>396</v>
      </c>
      <c r="C71" s="73">
        <v>0</v>
      </c>
      <c r="D71" s="73">
        <v>0</v>
      </c>
      <c r="E71" s="73">
        <f t="shared" si="2"/>
        <v>0</v>
      </c>
      <c r="F71" s="73">
        <v>0</v>
      </c>
      <c r="G71" s="73">
        <v>0</v>
      </c>
      <c r="H71" s="73">
        <f t="shared" si="3"/>
        <v>0</v>
      </c>
    </row>
    <row r="72" spans="1:8">
      <c r="A72" s="71">
        <v>9300</v>
      </c>
      <c r="B72" s="72" t="s">
        <v>397</v>
      </c>
      <c r="C72" s="73">
        <v>0</v>
      </c>
      <c r="D72" s="73">
        <v>0</v>
      </c>
      <c r="E72" s="73">
        <f t="shared" si="2"/>
        <v>0</v>
      </c>
      <c r="F72" s="73">
        <v>0</v>
      </c>
      <c r="G72" s="73">
        <v>0</v>
      </c>
      <c r="H72" s="73">
        <f t="shared" si="3"/>
        <v>0</v>
      </c>
    </row>
    <row r="73" spans="1:8">
      <c r="A73" s="71">
        <v>9400</v>
      </c>
      <c r="B73" s="72" t="s">
        <v>398</v>
      </c>
      <c r="C73" s="73">
        <v>0</v>
      </c>
      <c r="D73" s="73">
        <v>0</v>
      </c>
      <c r="E73" s="73">
        <f t="shared" si="2"/>
        <v>0</v>
      </c>
      <c r="F73" s="73">
        <v>0</v>
      </c>
      <c r="G73" s="73">
        <v>0</v>
      </c>
      <c r="H73" s="73">
        <f t="shared" si="3"/>
        <v>0</v>
      </c>
    </row>
    <row r="74" spans="1:8">
      <c r="A74" s="71">
        <v>9500</v>
      </c>
      <c r="B74" s="72" t="s">
        <v>399</v>
      </c>
      <c r="C74" s="73">
        <v>0</v>
      </c>
      <c r="D74" s="73">
        <v>0</v>
      </c>
      <c r="E74" s="73">
        <f t="shared" si="2"/>
        <v>0</v>
      </c>
      <c r="F74" s="73">
        <v>0</v>
      </c>
      <c r="G74" s="73">
        <v>0</v>
      </c>
      <c r="H74" s="73">
        <f t="shared" si="3"/>
        <v>0</v>
      </c>
    </row>
    <row r="75" spans="1:8">
      <c r="A75" s="71">
        <v>9600</v>
      </c>
      <c r="B75" s="72" t="s">
        <v>400</v>
      </c>
      <c r="C75" s="73">
        <v>0</v>
      </c>
      <c r="D75" s="73">
        <v>0</v>
      </c>
      <c r="E75" s="73">
        <f t="shared" si="2"/>
        <v>0</v>
      </c>
      <c r="F75" s="73">
        <v>0</v>
      </c>
      <c r="G75" s="73">
        <v>0</v>
      </c>
      <c r="H75" s="73">
        <f t="shared" si="3"/>
        <v>0</v>
      </c>
    </row>
    <row r="76" spans="1:8">
      <c r="A76" s="71">
        <v>9900</v>
      </c>
      <c r="B76" s="74" t="s">
        <v>401</v>
      </c>
      <c r="C76" s="75">
        <v>0</v>
      </c>
      <c r="D76" s="75">
        <v>0</v>
      </c>
      <c r="E76" s="75">
        <f t="shared" si="2"/>
        <v>0</v>
      </c>
      <c r="F76" s="75">
        <v>0</v>
      </c>
      <c r="G76" s="75">
        <v>0</v>
      </c>
      <c r="H76" s="75">
        <f t="shared" si="3"/>
        <v>0</v>
      </c>
    </row>
    <row r="77" spans="1:8">
      <c r="A77" s="76"/>
      <c r="B77" s="77" t="s">
        <v>402</v>
      </c>
      <c r="C77" s="78">
        <f t="shared" ref="C77:H77" si="4">SUM(C5+C13+C23+C33+C43+C53+C57+C65+C69)</f>
        <v>10163047.07</v>
      </c>
      <c r="D77" s="78">
        <f t="shared" si="4"/>
        <v>2170935.69</v>
      </c>
      <c r="E77" s="78">
        <f t="shared" si="4"/>
        <v>12333982.76</v>
      </c>
      <c r="F77" s="78">
        <f t="shared" si="4"/>
        <v>11722878.300000001</v>
      </c>
      <c r="G77" s="78">
        <f t="shared" si="4"/>
        <v>11453976.57</v>
      </c>
      <c r="H77" s="78">
        <f t="shared" si="4"/>
        <v>611104.45999999903</v>
      </c>
    </row>
    <row r="78" spans="1:8" ht="5.0999999999999996" customHeight="1">
      <c r="A78" s="79"/>
      <c r="B78" s="79"/>
      <c r="C78" s="79"/>
      <c r="D78" s="79"/>
      <c r="E78" s="79"/>
      <c r="F78" s="79"/>
      <c r="G78" s="79"/>
      <c r="H78" s="79"/>
    </row>
    <row r="79" spans="1:8">
      <c r="A79" s="79"/>
      <c r="B79" s="79"/>
      <c r="C79" s="79"/>
      <c r="D79" s="79"/>
      <c r="E79" s="79"/>
      <c r="F79" s="79"/>
      <c r="G79" s="79"/>
      <c r="H79" s="79"/>
    </row>
    <row r="84" spans="2:6">
      <c r="B84" s="125" t="s">
        <v>470</v>
      </c>
      <c r="D84" s="169" t="s">
        <v>456</v>
      </c>
      <c r="E84" s="169"/>
      <c r="F84" s="169"/>
    </row>
    <row r="85" spans="2:6">
      <c r="B85" s="122" t="s">
        <v>458</v>
      </c>
      <c r="D85" s="168" t="s">
        <v>459</v>
      </c>
      <c r="E85" s="168"/>
      <c r="F85" s="168"/>
    </row>
    <row r="86" spans="2:6">
      <c r="B86" s="122" t="s">
        <v>460</v>
      </c>
      <c r="D86" s="168" t="s">
        <v>461</v>
      </c>
      <c r="E86" s="168"/>
      <c r="F86" s="168"/>
    </row>
  </sheetData>
  <mergeCells count="7">
    <mergeCell ref="D84:F84"/>
    <mergeCell ref="D85:F85"/>
    <mergeCell ref="D86:F86"/>
    <mergeCell ref="C2:G2"/>
    <mergeCell ref="A1:H1"/>
    <mergeCell ref="A2:B4"/>
    <mergeCell ref="H2:H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93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sqref="A1:H62"/>
    </sheetView>
  </sheetViews>
  <sheetFormatPr baseColWidth="10" defaultColWidth="12" defaultRowHeight="10.199999999999999"/>
  <cols>
    <col min="1" max="1" width="34.88671875" style="5" customWidth="1"/>
    <col min="2" max="2" width="20.21875" style="5" customWidth="1"/>
    <col min="3" max="6" width="16.77734375" style="5" customWidth="1"/>
    <col min="7" max="7" width="11.21875" style="5" customWidth="1"/>
    <col min="8" max="8" width="10.5546875" style="5" customWidth="1"/>
    <col min="9" max="16384" width="12" style="5"/>
  </cols>
  <sheetData>
    <row r="1" spans="1:8" ht="56.1" customHeight="1">
      <c r="A1" s="170" t="s">
        <v>403</v>
      </c>
      <c r="B1" s="171"/>
      <c r="C1" s="171"/>
      <c r="D1" s="171"/>
      <c r="E1" s="171"/>
      <c r="F1" s="171"/>
      <c r="G1" s="171"/>
      <c r="H1" s="172"/>
    </row>
    <row r="2" spans="1:8" ht="13.2">
      <c r="A2" s="79"/>
      <c r="B2" s="80"/>
      <c r="C2" s="80"/>
      <c r="D2" s="80"/>
      <c r="E2" s="80"/>
      <c r="F2" s="80"/>
      <c r="G2" s="80"/>
      <c r="H2" s="80"/>
    </row>
    <row r="3" spans="1:8">
      <c r="A3" s="173" t="s">
        <v>223</v>
      </c>
      <c r="B3" s="174"/>
      <c r="C3" s="170" t="s">
        <v>0</v>
      </c>
      <c r="D3" s="171"/>
      <c r="E3" s="171"/>
      <c r="F3" s="171"/>
      <c r="G3" s="172"/>
      <c r="H3" s="179" t="s">
        <v>327</v>
      </c>
    </row>
    <row r="4" spans="1:8" ht="20.399999999999999">
      <c r="A4" s="175"/>
      <c r="B4" s="176"/>
      <c r="C4" s="123" t="s">
        <v>224</v>
      </c>
      <c r="D4" s="123" t="s">
        <v>7</v>
      </c>
      <c r="E4" s="123" t="s">
        <v>8</v>
      </c>
      <c r="F4" s="123" t="s">
        <v>5</v>
      </c>
      <c r="G4" s="123" t="s">
        <v>9</v>
      </c>
      <c r="H4" s="180"/>
    </row>
    <row r="5" spans="1:8">
      <c r="A5" s="177"/>
      <c r="B5" s="178"/>
      <c r="C5" s="124">
        <v>1</v>
      </c>
      <c r="D5" s="124">
        <v>2</v>
      </c>
      <c r="E5" s="124" t="s">
        <v>328</v>
      </c>
      <c r="F5" s="124">
        <v>4</v>
      </c>
      <c r="G5" s="124">
        <v>5</v>
      </c>
      <c r="H5" s="124" t="s">
        <v>329</v>
      </c>
    </row>
    <row r="6" spans="1:8" ht="13.2">
      <c r="A6" s="81"/>
      <c r="B6" s="82"/>
      <c r="C6" s="83"/>
      <c r="D6" s="83"/>
      <c r="E6" s="83"/>
      <c r="F6" s="83"/>
      <c r="G6" s="83"/>
      <c r="H6" s="83"/>
    </row>
    <row r="7" spans="1:8" ht="13.2">
      <c r="A7" s="84" t="s">
        <v>404</v>
      </c>
      <c r="B7" s="85"/>
      <c r="C7" s="73">
        <v>10163047.07</v>
      </c>
      <c r="D7" s="73">
        <v>2170935.69</v>
      </c>
      <c r="E7" s="73">
        <f>C7+D7</f>
        <v>12333982.76</v>
      </c>
      <c r="F7" s="73">
        <v>11722878.300000001</v>
      </c>
      <c r="G7" s="73">
        <v>11453976.57</v>
      </c>
      <c r="H7" s="73">
        <f>E7-F7</f>
        <v>611104.45999999903</v>
      </c>
    </row>
    <row r="8" spans="1:8" ht="13.2">
      <c r="A8" s="84" t="s">
        <v>405</v>
      </c>
      <c r="B8" s="85"/>
      <c r="C8" s="73">
        <v>0</v>
      </c>
      <c r="D8" s="73">
        <v>0</v>
      </c>
      <c r="E8" s="73">
        <f t="shared" ref="E8:E13" si="0">C8+D8</f>
        <v>0</v>
      </c>
      <c r="F8" s="73">
        <v>0</v>
      </c>
      <c r="G8" s="73">
        <v>0</v>
      </c>
      <c r="H8" s="73">
        <f t="shared" ref="H8:H13" si="1">E8-F8</f>
        <v>0</v>
      </c>
    </row>
    <row r="9" spans="1:8" ht="13.2">
      <c r="A9" s="84" t="s">
        <v>406</v>
      </c>
      <c r="B9" s="85"/>
      <c r="C9" s="73">
        <v>0</v>
      </c>
      <c r="D9" s="73">
        <v>0</v>
      </c>
      <c r="E9" s="73">
        <f t="shared" si="0"/>
        <v>0</v>
      </c>
      <c r="F9" s="73">
        <v>0</v>
      </c>
      <c r="G9" s="73">
        <v>0</v>
      </c>
      <c r="H9" s="73">
        <f t="shared" si="1"/>
        <v>0</v>
      </c>
    </row>
    <row r="10" spans="1:8" ht="13.2">
      <c r="A10" s="84" t="s">
        <v>407</v>
      </c>
      <c r="B10" s="85"/>
      <c r="C10" s="73">
        <v>0</v>
      </c>
      <c r="D10" s="73">
        <v>0</v>
      </c>
      <c r="E10" s="73">
        <f t="shared" si="0"/>
        <v>0</v>
      </c>
      <c r="F10" s="73">
        <v>0</v>
      </c>
      <c r="G10" s="73">
        <v>0</v>
      </c>
      <c r="H10" s="73">
        <f t="shared" si="1"/>
        <v>0</v>
      </c>
    </row>
    <row r="11" spans="1:8" ht="13.2">
      <c r="A11" s="84" t="s">
        <v>408</v>
      </c>
      <c r="B11" s="85"/>
      <c r="C11" s="73">
        <v>0</v>
      </c>
      <c r="D11" s="73">
        <v>0</v>
      </c>
      <c r="E11" s="73">
        <f t="shared" si="0"/>
        <v>0</v>
      </c>
      <c r="F11" s="73">
        <v>0</v>
      </c>
      <c r="G11" s="73">
        <v>0</v>
      </c>
      <c r="H11" s="73">
        <f t="shared" si="1"/>
        <v>0</v>
      </c>
    </row>
    <row r="12" spans="1:8" ht="13.2">
      <c r="A12" s="84" t="s">
        <v>409</v>
      </c>
      <c r="B12" s="85"/>
      <c r="C12" s="73">
        <v>0</v>
      </c>
      <c r="D12" s="73">
        <v>0</v>
      </c>
      <c r="E12" s="73">
        <f t="shared" si="0"/>
        <v>0</v>
      </c>
      <c r="F12" s="73">
        <v>0</v>
      </c>
      <c r="G12" s="73">
        <v>0</v>
      </c>
      <c r="H12" s="73">
        <f t="shared" si="1"/>
        <v>0</v>
      </c>
    </row>
    <row r="13" spans="1:8" ht="13.2">
      <c r="A13" s="84" t="s">
        <v>410</v>
      </c>
      <c r="B13" s="85"/>
      <c r="C13" s="73">
        <v>0</v>
      </c>
      <c r="D13" s="73">
        <v>0</v>
      </c>
      <c r="E13" s="73">
        <f t="shared" si="0"/>
        <v>0</v>
      </c>
      <c r="F13" s="73">
        <v>0</v>
      </c>
      <c r="G13" s="73">
        <v>0</v>
      </c>
      <c r="H13" s="73">
        <f t="shared" si="1"/>
        <v>0</v>
      </c>
    </row>
    <row r="14" spans="1:8" ht="5.0999999999999996" customHeight="1">
      <c r="A14" s="84"/>
      <c r="B14" s="85"/>
      <c r="C14" s="73"/>
      <c r="D14" s="73"/>
      <c r="E14" s="73"/>
      <c r="F14" s="73"/>
      <c r="G14" s="73"/>
      <c r="H14" s="73"/>
    </row>
    <row r="15" spans="1:8" ht="13.2">
      <c r="A15" s="84"/>
      <c r="B15" s="86"/>
      <c r="C15" s="75"/>
      <c r="D15" s="75"/>
      <c r="E15" s="75"/>
      <c r="F15" s="75"/>
      <c r="G15" s="75"/>
      <c r="H15" s="75"/>
    </row>
    <row r="16" spans="1:8" ht="13.2">
      <c r="A16" s="87"/>
      <c r="B16" s="88" t="s">
        <v>402</v>
      </c>
      <c r="C16" s="89">
        <f t="shared" ref="C16:H16" si="2">SUM(C7:C15)</f>
        <v>10163047.07</v>
      </c>
      <c r="D16" s="89">
        <f t="shared" si="2"/>
        <v>2170935.69</v>
      </c>
      <c r="E16" s="89">
        <f t="shared" si="2"/>
        <v>12333982.76</v>
      </c>
      <c r="F16" s="89">
        <f t="shared" si="2"/>
        <v>11722878.300000001</v>
      </c>
      <c r="G16" s="89">
        <f t="shared" si="2"/>
        <v>11453976.57</v>
      </c>
      <c r="H16" s="89">
        <f t="shared" si="2"/>
        <v>611104.45999999903</v>
      </c>
    </row>
    <row r="17" spans="1:8" ht="13.2">
      <c r="A17" s="79"/>
      <c r="B17" s="79"/>
      <c r="C17" s="79"/>
      <c r="D17" s="79"/>
      <c r="E17" s="79"/>
      <c r="F17" s="79"/>
      <c r="G17" s="79"/>
      <c r="H17" s="79"/>
    </row>
    <row r="18" spans="1:8" ht="13.2">
      <c r="A18" s="79"/>
      <c r="B18" s="79"/>
      <c r="C18" s="79"/>
      <c r="D18" s="79"/>
      <c r="E18" s="79"/>
      <c r="F18" s="79"/>
      <c r="G18" s="79"/>
      <c r="H18" s="79"/>
    </row>
    <row r="19" spans="1:8">
      <c r="A19" s="170" t="s">
        <v>411</v>
      </c>
      <c r="B19" s="171"/>
      <c r="C19" s="171"/>
      <c r="D19" s="171"/>
      <c r="E19" s="171"/>
      <c r="F19" s="171"/>
      <c r="G19" s="171"/>
      <c r="H19" s="172"/>
    </row>
    <row r="20" spans="1:8" ht="13.2">
      <c r="A20" s="79"/>
      <c r="B20" s="79"/>
      <c r="C20" s="79"/>
      <c r="D20" s="79"/>
      <c r="E20" s="79"/>
      <c r="F20" s="79"/>
      <c r="G20" s="79"/>
      <c r="H20" s="79"/>
    </row>
    <row r="21" spans="1:8">
      <c r="A21" s="173" t="s">
        <v>223</v>
      </c>
      <c r="B21" s="174"/>
      <c r="C21" s="170" t="s">
        <v>0</v>
      </c>
      <c r="D21" s="171"/>
      <c r="E21" s="171"/>
      <c r="F21" s="171"/>
      <c r="G21" s="172"/>
      <c r="H21" s="179" t="s">
        <v>327</v>
      </c>
    </row>
    <row r="22" spans="1:8" ht="20.399999999999999">
      <c r="A22" s="175"/>
      <c r="B22" s="176"/>
      <c r="C22" s="123" t="s">
        <v>224</v>
      </c>
      <c r="D22" s="123" t="s">
        <v>7</v>
      </c>
      <c r="E22" s="123" t="s">
        <v>8</v>
      </c>
      <c r="F22" s="123" t="s">
        <v>5</v>
      </c>
      <c r="G22" s="123" t="s">
        <v>9</v>
      </c>
      <c r="H22" s="180"/>
    </row>
    <row r="23" spans="1:8">
      <c r="A23" s="177"/>
      <c r="B23" s="178"/>
      <c r="C23" s="124">
        <v>1</v>
      </c>
      <c r="D23" s="124">
        <v>2</v>
      </c>
      <c r="E23" s="124" t="s">
        <v>328</v>
      </c>
      <c r="F23" s="124">
        <v>4</v>
      </c>
      <c r="G23" s="124">
        <v>5</v>
      </c>
      <c r="H23" s="124" t="s">
        <v>329</v>
      </c>
    </row>
    <row r="24" spans="1:8" ht="13.2">
      <c r="A24" s="81"/>
      <c r="B24" s="90"/>
      <c r="C24" s="91"/>
      <c r="D24" s="91"/>
      <c r="E24" s="91"/>
      <c r="F24" s="91"/>
      <c r="G24" s="91"/>
      <c r="H24" s="91"/>
    </row>
    <row r="25" spans="1:8" ht="18" customHeight="1">
      <c r="A25" s="84" t="s">
        <v>412</v>
      </c>
      <c r="B25" s="92"/>
      <c r="C25" s="93">
        <v>0</v>
      </c>
      <c r="D25" s="93">
        <v>0</v>
      </c>
      <c r="E25" s="93">
        <f>C25+D25</f>
        <v>0</v>
      </c>
      <c r="F25" s="93">
        <v>0</v>
      </c>
      <c r="G25" s="93">
        <v>0</v>
      </c>
      <c r="H25" s="93">
        <f>E25-F25</f>
        <v>0</v>
      </c>
    </row>
    <row r="26" spans="1:8" ht="13.2">
      <c r="A26" s="84" t="s">
        <v>413</v>
      </c>
      <c r="B26" s="92"/>
      <c r="C26" s="93">
        <v>0</v>
      </c>
      <c r="D26" s="93">
        <v>0</v>
      </c>
      <c r="E26" s="93">
        <f t="shared" ref="E26:E28" si="3">C26+D26</f>
        <v>0</v>
      </c>
      <c r="F26" s="93">
        <v>0</v>
      </c>
      <c r="G26" s="93">
        <v>0</v>
      </c>
      <c r="H26" s="93">
        <f t="shared" ref="H26:H28" si="4">E26-F26</f>
        <v>0</v>
      </c>
    </row>
    <row r="27" spans="1:8" ht="12" customHeight="1">
      <c r="A27" s="84" t="s">
        <v>414</v>
      </c>
      <c r="B27" s="92"/>
      <c r="C27" s="93">
        <v>0</v>
      </c>
      <c r="D27" s="93">
        <v>0</v>
      </c>
      <c r="E27" s="93">
        <f t="shared" si="3"/>
        <v>0</v>
      </c>
      <c r="F27" s="93">
        <v>0</v>
      </c>
      <c r="G27" s="93">
        <v>0</v>
      </c>
      <c r="H27" s="93">
        <f t="shared" si="4"/>
        <v>0</v>
      </c>
    </row>
    <row r="28" spans="1:8" ht="13.2">
      <c r="A28" s="84" t="s">
        <v>415</v>
      </c>
      <c r="B28" s="92"/>
      <c r="C28" s="93">
        <v>0</v>
      </c>
      <c r="D28" s="93">
        <v>0</v>
      </c>
      <c r="E28" s="93">
        <f t="shared" si="3"/>
        <v>0</v>
      </c>
      <c r="F28" s="93">
        <v>0</v>
      </c>
      <c r="G28" s="93">
        <v>0</v>
      </c>
      <c r="H28" s="93">
        <f t="shared" si="4"/>
        <v>0</v>
      </c>
    </row>
    <row r="29" spans="1:8" ht="13.2">
      <c r="A29" s="84"/>
      <c r="B29" s="92"/>
      <c r="C29" s="94"/>
      <c r="D29" s="94"/>
      <c r="E29" s="94"/>
      <c r="F29" s="94"/>
      <c r="G29" s="94"/>
      <c r="H29" s="94"/>
    </row>
    <row r="30" spans="1:8" ht="13.2">
      <c r="A30" s="87"/>
      <c r="B30" s="88" t="s">
        <v>402</v>
      </c>
      <c r="C30" s="89">
        <f>SUM(C25:C29)</f>
        <v>0</v>
      </c>
      <c r="D30" s="89">
        <f>SUM(D25:D29)</f>
        <v>0</v>
      </c>
      <c r="E30" s="89">
        <f>SUM(E25:E28)</f>
        <v>0</v>
      </c>
      <c r="F30" s="89">
        <f>SUM(F25:F28)</f>
        <v>0</v>
      </c>
      <c r="G30" s="89">
        <f>SUM(G25:G28)</f>
        <v>0</v>
      </c>
      <c r="H30" s="89">
        <f>SUM(H25:H28)</f>
        <v>0</v>
      </c>
    </row>
    <row r="31" spans="1:8" ht="13.2">
      <c r="A31" s="79"/>
      <c r="B31" s="79"/>
      <c r="C31" s="79"/>
      <c r="D31" s="79"/>
      <c r="E31" s="79"/>
      <c r="F31" s="79"/>
      <c r="G31" s="79"/>
      <c r="H31" s="79"/>
    </row>
    <row r="32" spans="1:8" ht="13.2">
      <c r="A32" s="79"/>
      <c r="B32" s="79"/>
      <c r="C32" s="79"/>
      <c r="D32" s="79"/>
      <c r="E32" s="79"/>
      <c r="F32" s="79"/>
      <c r="G32" s="79"/>
      <c r="H32" s="79"/>
    </row>
    <row r="33" spans="1:8">
      <c r="A33" s="170" t="s">
        <v>416</v>
      </c>
      <c r="B33" s="171"/>
      <c r="C33" s="171"/>
      <c r="D33" s="171"/>
      <c r="E33" s="171"/>
      <c r="F33" s="171"/>
      <c r="G33" s="171"/>
      <c r="H33" s="172"/>
    </row>
    <row r="34" spans="1:8">
      <c r="A34" s="173" t="s">
        <v>223</v>
      </c>
      <c r="B34" s="174"/>
      <c r="C34" s="170" t="s">
        <v>0</v>
      </c>
      <c r="D34" s="171"/>
      <c r="E34" s="171"/>
      <c r="F34" s="171"/>
      <c r="G34" s="172"/>
      <c r="H34" s="179" t="s">
        <v>327</v>
      </c>
    </row>
    <row r="35" spans="1:8" ht="20.399999999999999">
      <c r="A35" s="175"/>
      <c r="B35" s="176"/>
      <c r="C35" s="123" t="s">
        <v>224</v>
      </c>
      <c r="D35" s="123" t="s">
        <v>7</v>
      </c>
      <c r="E35" s="123" t="s">
        <v>8</v>
      </c>
      <c r="F35" s="123" t="s">
        <v>5</v>
      </c>
      <c r="G35" s="123" t="s">
        <v>9</v>
      </c>
      <c r="H35" s="180"/>
    </row>
    <row r="36" spans="1:8">
      <c r="A36" s="177"/>
      <c r="B36" s="178"/>
      <c r="C36" s="124">
        <v>1</v>
      </c>
      <c r="D36" s="124">
        <v>2</v>
      </c>
      <c r="E36" s="124" t="s">
        <v>328</v>
      </c>
      <c r="F36" s="124">
        <v>4</v>
      </c>
      <c r="G36" s="124">
        <v>5</v>
      </c>
      <c r="H36" s="124" t="s">
        <v>329</v>
      </c>
    </row>
    <row r="37" spans="1:8" ht="13.2">
      <c r="A37" s="81"/>
      <c r="B37" s="90"/>
      <c r="C37" s="91"/>
      <c r="D37" s="91"/>
      <c r="E37" s="91"/>
      <c r="F37" s="91"/>
      <c r="G37" s="91"/>
      <c r="H37" s="91"/>
    </row>
    <row r="38" spans="1:8" ht="52.8">
      <c r="A38" s="84"/>
      <c r="B38" s="95" t="s">
        <v>417</v>
      </c>
      <c r="C38" s="93">
        <v>0</v>
      </c>
      <c r="D38" s="93">
        <v>0</v>
      </c>
      <c r="E38" s="93">
        <f>C38+D38</f>
        <v>0</v>
      </c>
      <c r="F38" s="93">
        <v>0</v>
      </c>
      <c r="G38" s="93">
        <v>0</v>
      </c>
      <c r="H38" s="93">
        <f>E38-F38</f>
        <v>0</v>
      </c>
    </row>
    <row r="39" spans="1:8" ht="13.2">
      <c r="A39" s="84"/>
      <c r="B39" s="95"/>
      <c r="C39" s="93"/>
      <c r="D39" s="93"/>
      <c r="E39" s="93"/>
      <c r="F39" s="93"/>
      <c r="G39" s="93"/>
      <c r="H39" s="93"/>
    </row>
    <row r="40" spans="1:8" ht="26.4">
      <c r="A40" s="84"/>
      <c r="B40" s="95" t="s">
        <v>418</v>
      </c>
      <c r="C40" s="93">
        <v>0</v>
      </c>
      <c r="D40" s="93">
        <v>0</v>
      </c>
      <c r="E40" s="93">
        <f>C40+D40</f>
        <v>0</v>
      </c>
      <c r="F40" s="93">
        <v>0</v>
      </c>
      <c r="G40" s="93">
        <v>0</v>
      </c>
      <c r="H40" s="93">
        <f>E40-F40</f>
        <v>0</v>
      </c>
    </row>
    <row r="41" spans="1:8" ht="13.2">
      <c r="A41" s="84"/>
      <c r="B41" s="95"/>
      <c r="C41" s="93"/>
      <c r="D41" s="93"/>
      <c r="E41" s="93"/>
      <c r="F41" s="93"/>
      <c r="G41" s="93"/>
      <c r="H41" s="93"/>
    </row>
    <row r="42" spans="1:8" ht="66">
      <c r="A42" s="84"/>
      <c r="B42" s="95" t="s">
        <v>419</v>
      </c>
      <c r="C42" s="93">
        <v>0</v>
      </c>
      <c r="D42" s="93">
        <v>0</v>
      </c>
      <c r="E42" s="93">
        <f>C42+D42</f>
        <v>0</v>
      </c>
      <c r="F42" s="93">
        <v>0</v>
      </c>
      <c r="G42" s="93">
        <v>0</v>
      </c>
      <c r="H42" s="93">
        <f>E42-F42</f>
        <v>0</v>
      </c>
    </row>
    <row r="43" spans="1:8" ht="13.2">
      <c r="A43" s="84"/>
      <c r="B43" s="95"/>
      <c r="C43" s="93"/>
      <c r="D43" s="93"/>
      <c r="E43" s="93"/>
      <c r="F43" s="93"/>
      <c r="G43" s="93"/>
      <c r="H43" s="93"/>
    </row>
    <row r="44" spans="1:8" ht="66">
      <c r="A44" s="84"/>
      <c r="B44" s="95" t="s">
        <v>420</v>
      </c>
      <c r="C44" s="93">
        <v>0</v>
      </c>
      <c r="D44" s="93">
        <v>0</v>
      </c>
      <c r="E44" s="93">
        <f>C44+D44</f>
        <v>0</v>
      </c>
      <c r="F44" s="93">
        <v>0</v>
      </c>
      <c r="G44" s="93">
        <v>0</v>
      </c>
      <c r="H44" s="93">
        <f>E44-F44</f>
        <v>0</v>
      </c>
    </row>
    <row r="45" spans="1:8" ht="13.2">
      <c r="A45" s="84"/>
      <c r="B45" s="95"/>
      <c r="C45" s="93"/>
      <c r="D45" s="93"/>
      <c r="E45" s="93"/>
      <c r="F45" s="93"/>
      <c r="G45" s="93"/>
      <c r="H45" s="93"/>
    </row>
    <row r="46" spans="1:8" ht="66">
      <c r="A46" s="84"/>
      <c r="B46" s="95" t="s">
        <v>421</v>
      </c>
      <c r="C46" s="93">
        <v>0</v>
      </c>
      <c r="D46" s="93">
        <v>0</v>
      </c>
      <c r="E46" s="93">
        <f>C46+D46</f>
        <v>0</v>
      </c>
      <c r="F46" s="93">
        <v>0</v>
      </c>
      <c r="G46" s="93">
        <v>0</v>
      </c>
      <c r="H46" s="93">
        <f>E46-F46</f>
        <v>0</v>
      </c>
    </row>
    <row r="47" spans="1:8" ht="13.2">
      <c r="A47" s="84"/>
      <c r="B47" s="95"/>
      <c r="C47" s="93"/>
      <c r="D47" s="93"/>
      <c r="E47" s="93"/>
      <c r="F47" s="93"/>
      <c r="G47" s="93"/>
      <c r="H47" s="93"/>
    </row>
    <row r="48" spans="1:8" ht="66">
      <c r="A48" s="84"/>
      <c r="B48" s="95" t="s">
        <v>422</v>
      </c>
      <c r="C48" s="93">
        <v>0</v>
      </c>
      <c r="D48" s="93">
        <v>0</v>
      </c>
      <c r="E48" s="93">
        <f>C48+D48</f>
        <v>0</v>
      </c>
      <c r="F48" s="93">
        <v>0</v>
      </c>
      <c r="G48" s="93">
        <v>0</v>
      </c>
      <c r="H48" s="93">
        <f>E48-F48</f>
        <v>0</v>
      </c>
    </row>
    <row r="49" spans="1:8" ht="13.2">
      <c r="A49" s="84"/>
      <c r="B49" s="95"/>
      <c r="C49" s="93"/>
      <c r="D49" s="93"/>
      <c r="E49" s="93"/>
      <c r="F49" s="93"/>
      <c r="G49" s="93"/>
      <c r="H49" s="93"/>
    </row>
    <row r="50" spans="1:8" ht="52.8">
      <c r="A50" s="84"/>
      <c r="B50" s="95" t="s">
        <v>423</v>
      </c>
      <c r="C50" s="93">
        <v>0</v>
      </c>
      <c r="D50" s="93">
        <v>0</v>
      </c>
      <c r="E50" s="93">
        <f>C50+D50</f>
        <v>0</v>
      </c>
      <c r="F50" s="93">
        <v>0</v>
      </c>
      <c r="G50" s="93">
        <v>0</v>
      </c>
      <c r="H50" s="93">
        <f>E50-F50</f>
        <v>0</v>
      </c>
    </row>
    <row r="51" spans="1:8" ht="13.2">
      <c r="A51" s="96"/>
      <c r="B51" s="97"/>
      <c r="C51" s="94"/>
      <c r="D51" s="94"/>
      <c r="E51" s="94"/>
      <c r="F51" s="94"/>
      <c r="G51" s="94"/>
      <c r="H51" s="94"/>
    </row>
    <row r="52" spans="1:8" ht="13.2">
      <c r="A52" s="87"/>
      <c r="B52" s="88" t="s">
        <v>402</v>
      </c>
      <c r="C52" s="89">
        <f t="shared" ref="C52:H52" si="5">SUM(C38:C50)</f>
        <v>0</v>
      </c>
      <c r="D52" s="89">
        <f t="shared" si="5"/>
        <v>0</v>
      </c>
      <c r="E52" s="89">
        <f t="shared" si="5"/>
        <v>0</v>
      </c>
      <c r="F52" s="89">
        <f t="shared" si="5"/>
        <v>0</v>
      </c>
      <c r="G52" s="89">
        <f t="shared" si="5"/>
        <v>0</v>
      </c>
      <c r="H52" s="89">
        <f t="shared" si="5"/>
        <v>0</v>
      </c>
    </row>
    <row r="53" spans="1:8" ht="13.2">
      <c r="A53" s="79"/>
      <c r="B53" s="79"/>
      <c r="C53" s="79"/>
      <c r="D53" s="79"/>
      <c r="E53" s="79"/>
      <c r="F53" s="79"/>
      <c r="G53" s="79"/>
      <c r="H53" s="79"/>
    </row>
    <row r="54" spans="1:8" ht="13.2">
      <c r="A54" s="79"/>
      <c r="B54" s="79"/>
      <c r="C54" s="79"/>
      <c r="D54" s="79"/>
      <c r="E54" s="79"/>
      <c r="F54" s="79"/>
      <c r="G54" s="79"/>
      <c r="H54" s="79"/>
    </row>
    <row r="59" spans="1:8">
      <c r="A59" s="168" t="s">
        <v>471</v>
      </c>
      <c r="B59" s="168"/>
      <c r="D59" s="5" t="s">
        <v>472</v>
      </c>
    </row>
    <row r="60" spans="1:8">
      <c r="A60" s="168" t="s">
        <v>458</v>
      </c>
      <c r="B60" s="168"/>
      <c r="D60" s="168" t="s">
        <v>459</v>
      </c>
      <c r="E60" s="168"/>
      <c r="F60" s="168"/>
    </row>
    <row r="61" spans="1:8">
      <c r="A61" s="168" t="s">
        <v>460</v>
      </c>
      <c r="B61" s="168"/>
      <c r="D61" s="168" t="s">
        <v>461</v>
      </c>
      <c r="E61" s="168"/>
      <c r="F61" s="168"/>
    </row>
  </sheetData>
  <mergeCells count="17">
    <mergeCell ref="A1:H1"/>
    <mergeCell ref="A3:B5"/>
    <mergeCell ref="C3:G3"/>
    <mergeCell ref="H3:H4"/>
    <mergeCell ref="A34:B36"/>
    <mergeCell ref="C34:G34"/>
    <mergeCell ref="H34:H35"/>
    <mergeCell ref="A19:H19"/>
    <mergeCell ref="A21:B23"/>
    <mergeCell ref="C21:G21"/>
    <mergeCell ref="H21:H22"/>
    <mergeCell ref="A33:H33"/>
    <mergeCell ref="D60:F60"/>
    <mergeCell ref="D61:F61"/>
    <mergeCell ref="A59:B59"/>
    <mergeCell ref="A60:B60"/>
    <mergeCell ref="A61:B6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Hoja1</vt:lpstr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'F1'!Área_de_impresión</vt:lpstr>
      <vt:lpstr>'F4'!Área_de_impresión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2019-03-01T19:58:33Z</cp:lastPrinted>
  <dcterms:created xsi:type="dcterms:W3CDTF">2017-01-11T17:22:36Z</dcterms:created>
  <dcterms:modified xsi:type="dcterms:W3CDTF">2019-03-05T19:17:49Z</dcterms:modified>
</cp:coreProperties>
</file>